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21720" windowHeight="12210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list'!$F$5</definedName>
    <definedName name="MJ">'Krycí list'!$G$5</definedName>
    <definedName name="Mont">'Rekapitulace'!$H$16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'Položky'!$A$1:$G$59</definedName>
    <definedName name="_xlnm.Print_Area" localSheetId="1">'Rekapitulace'!$A$1:$I$23</definedName>
    <definedName name="PocetMJ">'Krycí list'!$G$8</definedName>
    <definedName name="Poznamka">'Krycí list'!$B$37</definedName>
    <definedName name="Projektant">'Krycí list'!$C$8</definedName>
    <definedName name="PSV">'Rekapitulace'!$F$16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<sst xmlns="http://schemas.openxmlformats.org/spreadsheetml/2006/main" count="237" uniqueCount="164">
  <si>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</si>
  <si>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</si>
  <si>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</si>
  <si>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</si>
  <si>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</si>
  <si>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</si>
  <si>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</si>
  <si>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</si>
  <si>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</si>
  <si>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</si>
  <si>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</si>
  <si>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</si>
  <si>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</si>
  <si>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</si>
  <si>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</si>
  <si>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</si>
  <si>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</si>
  <si>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</si>
  <si>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</si>
  <si>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</si>
  <si>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</si>
  <si>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</si>
  <si>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</si>
  <si>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</si>
  <si>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</si>
  <si>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</si>
  <si>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</si>
  <si>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</si>
  <si>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</si>
  <si>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</si>
  <si>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</si>
  <si>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</si>
  <si>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</si>
  <si>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</si>
  <si>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</si>
  <si>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</si>
  <si>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</si>
  <si>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</si>
  <si>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</si>
  <si>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</si>
  <si>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</si>
  <si>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</si>
  <si>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</si>
  <si>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</si>
  <si>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</si>
  <si>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</si>
  <si>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</si>
  <si>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</si>
  <si>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</si>
  <si>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</si>
  <si>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</si>
  <si>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</si>
  <si>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</si>
  <si>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</si>
  <si>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</si>
  <si>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</si>
  <si>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</si>
  <si>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</si>
  <si>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</si>
  <si>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</si>
  <si>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</si>
  <si>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</si>
  <si>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</si>
  <si>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</si>
  <si>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</si>
  <si>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</si>
  <si>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</si>
  <si>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</si>
  <si>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</si>
  <si>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</si>
  <si>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</si>
  <si>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8121</t>
  </si>
  <si>
    <t>DOKONČENÍ REKONSTROKCE SYNAGOGY ČKYNĚ</t>
  </si>
  <si>
    <t>04</t>
  </si>
  <si>
    <t>OHRADNÍ ZEĎ - OPLOCENÍ</t>
  </si>
  <si>
    <t>120901111T00</t>
  </si>
  <si>
    <t>BOURANI ZDIVA KAMENEHO VE VYKOPECH</t>
  </si>
  <si>
    <t>M3</t>
  </si>
  <si>
    <t>132201101T00</t>
  </si>
  <si>
    <t>HLOUBENI RYH HOR.3</t>
  </si>
  <si>
    <t>162301109T00</t>
  </si>
  <si>
    <t>VODOROVNE PREMISTENI VYKOPKU DO 8KM</t>
  </si>
  <si>
    <t>166101100T00</t>
  </si>
  <si>
    <t>POPLATEK ZA SKLADKU ZEMINY</t>
  </si>
  <si>
    <t>2</t>
  </si>
  <si>
    <t>Základy</t>
  </si>
  <si>
    <t>272311609T00</t>
  </si>
  <si>
    <t>BETON ZAKLADU</t>
  </si>
  <si>
    <t>998011001VT0</t>
  </si>
  <si>
    <t xml:space="preserve">Přesun hmot </t>
  </si>
  <si>
    <t>t</t>
  </si>
  <si>
    <t>3</t>
  </si>
  <si>
    <t>Svislé a kompletní konstrukce</t>
  </si>
  <si>
    <t>310271111T00</t>
  </si>
  <si>
    <t>ZAZDIVKA OTVORU Z CIHEL</t>
  </si>
  <si>
    <t>311211120T00</t>
  </si>
  <si>
    <t>VYTRIDENI A OCISTENI KAMENE</t>
  </si>
  <si>
    <t>311211127T00</t>
  </si>
  <si>
    <t>ZDIVO Z PRIRODNIHO KAMENE - KAMEN ZAKAZNIKA</t>
  </si>
  <si>
    <t>311211141T00</t>
  </si>
  <si>
    <t>PRIPLATEK ZA LICOVANI OBOU STRAN</t>
  </si>
  <si>
    <t>316311215T00</t>
  </si>
  <si>
    <t>UKONCUJICI VRSTVA Z BETONU</t>
  </si>
  <si>
    <t>316351110T00</t>
  </si>
  <si>
    <t>BEDNENI UKONCUJICI VRSTVY</t>
  </si>
  <si>
    <t>M2</t>
  </si>
  <si>
    <t>316361110T00</t>
  </si>
  <si>
    <t>VYZTUZ UKONCENI ZDI</t>
  </si>
  <si>
    <t>T</t>
  </si>
  <si>
    <t>327213345T00</t>
  </si>
  <si>
    <t>DOPLNENI ZDIVA Z LOM. KAMENE -5%</t>
  </si>
  <si>
    <t>6</t>
  </si>
  <si>
    <t>Úpravy povrchu</t>
  </si>
  <si>
    <t>612421642T00</t>
  </si>
  <si>
    <t>OMITKA ZDIVA VNEJSI</t>
  </si>
  <si>
    <t>627452101T00</t>
  </si>
  <si>
    <t>SPAROVANI ZDIVA Z KAMENE</t>
  </si>
  <si>
    <t>998011001R00</t>
  </si>
  <si>
    <t>96</t>
  </si>
  <si>
    <t>Bourání konstrukcí</t>
  </si>
  <si>
    <t>961021311T00</t>
  </si>
  <si>
    <t>BOURANI - ZDIVO KAMENNE</t>
  </si>
  <si>
    <t>966006212T00</t>
  </si>
  <si>
    <t>ODSTRANENI OCEL.SLOUPKU</t>
  </si>
  <si>
    <t>KUS</t>
  </si>
  <si>
    <t>968061136T00</t>
  </si>
  <si>
    <t>VYVESENI DR KRID VRAT 4M2</t>
  </si>
  <si>
    <t>968062558T00</t>
  </si>
  <si>
    <t>BOURANI VRATA DREVENA</t>
  </si>
  <si>
    <t>978013161T00</t>
  </si>
  <si>
    <t>OTLUCENI OMITEK STEN 50%</t>
  </si>
  <si>
    <t>979087112T00</t>
  </si>
  <si>
    <t>NAKLADANI SUTI NA DOPRAV.PROSTREDEK</t>
  </si>
  <si>
    <t>984201169T00</t>
  </si>
  <si>
    <t>ODVOZ SUTI NA SKLADKU - 10KM</t>
  </si>
  <si>
    <t>985121111T00</t>
  </si>
  <si>
    <t>ODVOZ SUTI ZA KAZDY DALSI KM</t>
  </si>
  <si>
    <t>998010002T00</t>
  </si>
  <si>
    <t>POPLATEK ZA SKLADKU</t>
  </si>
  <si>
    <t>762</t>
  </si>
  <si>
    <t>Konstrukce tesařské</t>
  </si>
  <si>
    <t>762137121T00</t>
  </si>
  <si>
    <t>MONTAZ DREVENEHO OPLOCENI</t>
  </si>
  <si>
    <t>BM</t>
  </si>
  <si>
    <t>762S-01</t>
  </si>
  <si>
    <t>DREVENY DILEC OPLOCENI</t>
  </si>
  <si>
    <t>998711101T00</t>
  </si>
  <si>
    <t xml:space="preserve">přesun hmot </t>
  </si>
  <si>
    <t>767</t>
  </si>
  <si>
    <t>Konstrukce zámečnické</t>
  </si>
  <si>
    <t>767651210T00</t>
  </si>
  <si>
    <t>MONTAZ OCEL VRAT OTOCNYCH     -6M2</t>
  </si>
  <si>
    <t>767S-01</t>
  </si>
  <si>
    <t>KOVOVA VSTUPNI VRATA 227/264</t>
  </si>
  <si>
    <t>SOUB</t>
  </si>
  <si>
    <t>783</t>
  </si>
  <si>
    <t>Nátěry</t>
  </si>
  <si>
    <t>783622950T00</t>
  </si>
  <si>
    <t>NATER DREVENYCH OKEN HERBOL EMAIL</t>
  </si>
  <si>
    <t>784</t>
  </si>
  <si>
    <t>Malby</t>
  </si>
  <si>
    <t>784499905T00</t>
  </si>
  <si>
    <t>NATER FASADNI BARVOU</t>
  </si>
  <si>
    <t>ZAŘÍZENÍ STAVENIŠTĚ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</si>
</sst>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5" fillId="2" borderId="8" xfId="0" applyNumberFormat="1" applyFont="1" applyFill="1" applyBorder="1" applyAlignment="1">
      <alignment/>
    </xf>
    <xf numFmtId="49" fontId="0" fillId="2" borderId="9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left"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4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1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7" xfId="0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14" xfId="0" applyNumberFormat="1" applyBorder="1" applyAlignment="1">
      <alignment horizontal="right"/>
    </xf>
    <xf numFmtId="167" fontId="0" fillId="0" borderId="18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2" borderId="36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39" xfId="0" applyFont="1" applyFill="1" applyBorder="1" applyAlignment="1">
      <alignment/>
    </xf>
    <xf numFmtId="167" fontId="7" fillId="2" borderId="37" xfId="0" applyNumberFormat="1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1" xfId="19" applyFont="1" applyBorder="1">
      <alignment/>
      <protection/>
    </xf>
    <xf numFmtId="0" fontId="0" fillId="0" borderId="41" xfId="19" applyBorder="1">
      <alignment/>
      <protection/>
    </xf>
    <xf numFmtId="0" fontId="0" fillId="0" borderId="41" xfId="19" applyBorder="1" applyAlignment="1">
      <alignment horizontal="right"/>
      <protection/>
    </xf>
    <xf numFmtId="0" fontId="0" fillId="0" borderId="42" xfId="19" applyFont="1" applyBorder="1">
      <alignment/>
      <protection/>
    </xf>
    <xf numFmtId="0" fontId="0" fillId="0" borderId="41" xfId="0" applyNumberFormat="1" applyBorder="1" applyAlignment="1">
      <alignment horizontal="left"/>
    </xf>
    <xf numFmtId="0" fontId="0" fillId="0" borderId="43" xfId="0" applyNumberFormat="1" applyBorder="1" applyAlignment="1">
      <alignment/>
    </xf>
    <xf numFmtId="0" fontId="3" fillId="0" borderId="44" xfId="19" applyFont="1" applyBorder="1">
      <alignment/>
      <protection/>
    </xf>
    <xf numFmtId="0" fontId="0" fillId="0" borderId="44" xfId="19" applyBorder="1">
      <alignment/>
      <protection/>
    </xf>
    <xf numFmtId="0" fontId="0" fillId="0" borderId="44" xfId="19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" borderId="24" xfId="0" applyNumberFormat="1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3" borderId="45" xfId="0" applyFont="1" applyFill="1" applyBorder="1" applyAlignment="1">
      <alignment/>
    </xf>
    <xf numFmtId="0" fontId="1" fillId="3" borderId="46" xfId="0" applyFont="1" applyFill="1" applyBorder="1" applyAlignment="1">
      <alignment/>
    </xf>
    <xf numFmtId="0" fontId="1" fillId="3" borderId="47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3" fontId="1" fillId="2" borderId="26" xfId="0" applyNumberFormat="1" applyFont="1" applyFill="1" applyBorder="1" applyAlignment="1">
      <alignment/>
    </xf>
    <xf numFmtId="3" fontId="1" fillId="2" borderId="45" xfId="0" applyNumberFormat="1" applyFont="1" applyFill="1" applyBorder="1" applyAlignment="1">
      <alignment/>
    </xf>
    <xf numFmtId="3" fontId="1" fillId="2" borderId="46" xfId="0" applyNumberFormat="1" applyFont="1" applyFill="1" applyBorder="1" applyAlignment="1">
      <alignment/>
    </xf>
    <xf numFmtId="3" fontId="1" fillId="2" borderId="47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4" borderId="29" xfId="0" applyFont="1" applyFill="1" applyBorder="1" applyAlignment="1">
      <alignment/>
    </xf>
    <xf numFmtId="0" fontId="1" fillId="4" borderId="30" xfId="0" applyFont="1" applyFill="1" applyBorder="1" applyAlignment="1">
      <alignment/>
    </xf>
    <xf numFmtId="0" fontId="0" fillId="4" borderId="48" xfId="0" applyFill="1" applyBorder="1" applyAlignment="1">
      <alignment/>
    </xf>
    <xf numFmtId="0" fontId="1" fillId="4" borderId="49" xfId="0" applyFont="1" applyFill="1" applyBorder="1" applyAlignment="1">
      <alignment horizontal="right"/>
    </xf>
    <xf numFmtId="0" fontId="1" fillId="4" borderId="30" xfId="0" applyFont="1" applyFill="1" applyBorder="1" applyAlignment="1">
      <alignment horizontal="right"/>
    </xf>
    <xf numFmtId="0" fontId="1" fillId="4" borderId="31" xfId="0" applyFont="1" applyFill="1" applyBorder="1" applyAlignment="1">
      <alignment horizontal="center"/>
    </xf>
    <xf numFmtId="4" fontId="6" fillId="4" borderId="30" xfId="0" applyNumberFormat="1" applyFont="1" applyFill="1" applyBorder="1" applyAlignment="1">
      <alignment horizontal="right"/>
    </xf>
    <xf numFmtId="4" fontId="6" fillId="4" borderId="48" xfId="0" applyNumberFormat="1" applyFont="1" applyFill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33" xfId="0" applyNumberFormat="1" applyFont="1" applyBorder="1" applyAlignment="1">
      <alignment horizontal="right"/>
    </xf>
    <xf numFmtId="166" fontId="0" fillId="0" borderId="5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2" borderId="36" xfId="0" applyFill="1" applyBorder="1" applyAlignment="1">
      <alignment/>
    </xf>
    <xf numFmtId="0" fontId="1" fillId="2" borderId="37" xfId="0" applyFont="1" applyFill="1" applyBorder="1" applyAlignment="1">
      <alignment/>
    </xf>
    <xf numFmtId="0" fontId="0" fillId="2" borderId="37" xfId="0" applyFill="1" applyBorder="1" applyAlignment="1">
      <alignment/>
    </xf>
    <xf numFmtId="4" fontId="0" fillId="2" borderId="51" xfId="0" applyNumberFormat="1" applyFill="1" applyBorder="1" applyAlignment="1">
      <alignment/>
    </xf>
    <xf numFmtId="4" fontId="0" fillId="2" borderId="36" xfId="0" applyNumberFormat="1" applyFill="1" applyBorder="1" applyAlignment="1">
      <alignment/>
    </xf>
    <xf numFmtId="4" fontId="0" fillId="2" borderId="37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19">
      <alignment/>
      <protection/>
    </xf>
    <xf numFmtId="0" fontId="11" fillId="0" borderId="0" xfId="19" applyFont="1" applyAlignment="1">
      <alignment horizontal="centerContinuous"/>
      <protection/>
    </xf>
    <xf numFmtId="0" fontId="12" fillId="0" borderId="0" xfId="19" applyFont="1" applyAlignment="1">
      <alignment horizontal="centerContinuous"/>
      <protection/>
    </xf>
    <xf numFmtId="0" fontId="12" fillId="0" borderId="0" xfId="19" applyFont="1" applyAlignment="1">
      <alignment horizontal="right"/>
      <protection/>
    </xf>
    <xf numFmtId="0" fontId="9" fillId="0" borderId="42" xfId="19" applyFont="1" applyBorder="1" applyAlignment="1">
      <alignment horizontal="right"/>
      <protection/>
    </xf>
    <xf numFmtId="0" fontId="0" fillId="0" borderId="41" xfId="19" applyBorder="1" applyAlignment="1">
      <alignment horizontal="left"/>
      <protection/>
    </xf>
    <xf numFmtId="0" fontId="0" fillId="0" borderId="43" xfId="19" applyBorder="1">
      <alignment/>
      <protection/>
    </xf>
    <xf numFmtId="0" fontId="9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0" fillId="0" borderId="0" xfId="19" applyAlignment="1">
      <alignment/>
      <protection/>
    </xf>
    <xf numFmtId="49" fontId="9" fillId="3" borderId="50" xfId="19" applyNumberFormat="1" applyFont="1" applyFill="1" applyBorder="1">
      <alignment/>
      <protection/>
    </xf>
    <xf numFmtId="0" fontId="9" fillId="3" borderId="32" xfId="19" applyFont="1" applyFill="1" applyBorder="1" applyAlignment="1">
      <alignment horizontal="center"/>
      <protection/>
    </xf>
    <xf numFmtId="0" fontId="9" fillId="3" borderId="32" xfId="19" applyNumberFormat="1" applyFont="1" applyFill="1" applyBorder="1" applyAlignment="1">
      <alignment horizontal="center"/>
      <protection/>
    </xf>
    <xf numFmtId="0" fontId="9" fillId="3" borderId="50" xfId="19" applyFont="1" applyFill="1" applyBorder="1" applyAlignment="1">
      <alignment horizontal="center"/>
      <protection/>
    </xf>
    <xf numFmtId="0" fontId="1" fillId="0" borderId="52" xfId="19" applyFont="1" applyBorder="1" applyAlignment="1">
      <alignment horizontal="center"/>
      <protection/>
    </xf>
    <xf numFmtId="49" fontId="1" fillId="0" borderId="52" xfId="19" applyNumberFormat="1" applyFont="1" applyBorder="1" applyAlignment="1">
      <alignment horizontal="left"/>
      <protection/>
    </xf>
    <xf numFmtId="0" fontId="1" fillId="0" borderId="52" xfId="19" applyFont="1" applyBorder="1">
      <alignment/>
      <protection/>
    </xf>
    <xf numFmtId="0" fontId="0" fillId="0" borderId="52" xfId="19" applyBorder="1" applyAlignment="1">
      <alignment horizontal="center"/>
      <protection/>
    </xf>
    <xf numFmtId="0" fontId="0" fillId="0" borderId="52" xfId="19" applyNumberFormat="1" applyBorder="1" applyAlignment="1">
      <alignment horizontal="right"/>
      <protection/>
    </xf>
    <xf numFmtId="0" fontId="0" fillId="0" borderId="52" xfId="19" applyNumberFormat="1" applyBorder="1">
      <alignment/>
      <protection/>
    </xf>
    <xf numFmtId="0" fontId="0" fillId="0" borderId="0" xfId="19" applyNumberFormat="1">
      <alignment/>
      <protection/>
    </xf>
    <xf numFmtId="0" fontId="13" fillId="0" borderId="0" xfId="19" applyFont="1">
      <alignment/>
      <protection/>
    </xf>
    <xf numFmtId="0" fontId="0" fillId="0" borderId="52" xfId="19" applyFont="1" applyBorder="1" applyAlignment="1">
      <alignment horizontal="center" vertical="top"/>
      <protection/>
    </xf>
    <xf numFmtId="49" fontId="8" fillId="0" borderId="52" xfId="19" applyNumberFormat="1" applyFont="1" applyBorder="1" applyAlignment="1">
      <alignment horizontal="left" vertical="top"/>
      <protection/>
    </xf>
    <xf numFmtId="0" fontId="8" fillId="0" borderId="52" xfId="19" applyFont="1" applyBorder="1" applyAlignment="1">
      <alignment wrapText="1"/>
      <protection/>
    </xf>
    <xf numFmtId="49" fontId="8" fillId="0" borderId="52" xfId="19" applyNumberFormat="1" applyFont="1" applyBorder="1" applyAlignment="1">
      <alignment horizontal="center" shrinkToFit="1"/>
      <protection/>
    </xf>
    <xf numFmtId="4" fontId="8" fillId="0" borderId="52" xfId="19" applyNumberFormat="1" applyFont="1" applyBorder="1" applyAlignment="1">
      <alignment horizontal="right"/>
      <protection/>
    </xf>
    <xf numFmtId="4" fontId="8" fillId="0" borderId="52" xfId="19" applyNumberFormat="1" applyFont="1" applyBorder="1">
      <alignment/>
      <protection/>
    </xf>
    <xf numFmtId="0" fontId="0" fillId="2" borderId="53" xfId="19" applyFill="1" applyBorder="1" applyAlignment="1">
      <alignment horizontal="center"/>
      <protection/>
    </xf>
    <xf numFmtId="49" fontId="3" fillId="2" borderId="53" xfId="19" applyNumberFormat="1" applyFont="1" applyFill="1" applyBorder="1" applyAlignment="1">
      <alignment horizontal="left"/>
      <protection/>
    </xf>
    <xf numFmtId="0" fontId="3" fillId="2" borderId="53" xfId="19" applyFont="1" applyFill="1" applyBorder="1">
      <alignment/>
      <protection/>
    </xf>
    <xf numFmtId="4" fontId="0" fillId="2" borderId="53" xfId="19" applyNumberFormat="1" applyFill="1" applyBorder="1" applyAlignment="1">
      <alignment horizontal="right"/>
      <protection/>
    </xf>
    <xf numFmtId="4" fontId="1" fillId="2" borderId="53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4" fillId="0" borderId="0" xfId="19" applyFont="1" applyAlignment="1">
      <alignment/>
      <protection/>
    </xf>
    <xf numFmtId="0" fontId="15" fillId="0" borderId="0" xfId="19" applyFont="1" applyBorder="1">
      <alignment/>
      <protection/>
    </xf>
    <xf numFmtId="3" fontId="15" fillId="0" borderId="0" xfId="19" applyNumberFormat="1" applyFont="1" applyBorder="1" applyAlignment="1">
      <alignment horizontal="right"/>
      <protection/>
    </xf>
    <xf numFmtId="4" fontId="15" fillId="0" borderId="0" xfId="19" applyNumberFormat="1" applyFont="1" applyBorder="1">
      <alignment/>
      <protection/>
    </xf>
    <xf numFmtId="0" fontId="14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9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3" fontId="1" fillId="2" borderId="37" xfId="0" applyNumberFormat="1" applyFont="1" applyFill="1" applyBorder="1" applyAlignment="1">
      <alignment horizontal="right"/>
    </xf>
    <xf numFmtId="3" fontId="1" fillId="2" borderId="51" xfId="0" applyNumberFormat="1" applyFont="1" applyFill="1" applyBorder="1" applyAlignment="1">
      <alignment horizontal="right"/>
    </xf>
    <xf numFmtId="0" fontId="0" fillId="0" borderId="56" xfId="19" applyFont="1" applyBorder="1" applyAlignment="1">
      <alignment horizontal="center"/>
      <protection/>
    </xf>
    <xf numFmtId="0" fontId="0" fillId="0" borderId="57" xfId="19" applyFont="1" applyBorder="1" applyAlignment="1">
      <alignment horizontal="center"/>
      <protection/>
    </xf>
    <xf numFmtId="0" fontId="0" fillId="0" borderId="58" xfId="19" applyFont="1" applyBorder="1" applyAlignment="1">
      <alignment horizontal="center"/>
      <protection/>
    </xf>
    <xf numFmtId="0" fontId="0" fillId="0" borderId="59" xfId="19" applyFont="1" applyBorder="1" applyAlignment="1">
      <alignment horizontal="center"/>
      <protection/>
    </xf>
    <xf numFmtId="0" fontId="0" fillId="0" borderId="60" xfId="19" applyFont="1" applyBorder="1" applyAlignment="1">
      <alignment horizontal="left"/>
      <protection/>
    </xf>
    <xf numFmtId="0" fontId="0" fillId="0" borderId="44" xfId="19" applyFont="1" applyBorder="1" applyAlignment="1">
      <alignment horizontal="left"/>
      <protection/>
    </xf>
    <xf numFmtId="0" fontId="0" fillId="0" borderId="61" xfId="19" applyFont="1" applyBorder="1" applyAlignment="1">
      <alignment horizontal="left"/>
      <protection/>
    </xf>
    <xf numFmtId="0" fontId="10" fillId="0" borderId="0" xfId="19" applyFont="1" applyAlignment="1">
      <alignment horizontal="center"/>
      <protection/>
    </xf>
    <xf numFmtId="49" fontId="0" fillId="0" borderId="58" xfId="19" applyNumberFormat="1" applyFont="1" applyBorder="1" applyAlignment="1">
      <alignment horizontal="center"/>
      <protection/>
    </xf>
    <xf numFmtId="0" fontId="0" fillId="0" borderId="60" xfId="19" applyBorder="1" applyAlignment="1">
      <alignment horizontal="center" shrinkToFit="1"/>
      <protection/>
    </xf>
    <xf numFmtId="0" fontId="0" fillId="0" borderId="44" xfId="19" applyBorder="1" applyAlignment="1">
      <alignment horizontal="center" shrinkToFit="1"/>
      <protection/>
    </xf>
    <xf numFmtId="0" fontId="0" fillId="0" borderId="61" xfId="19" applyBorder="1" applyAlignment="1">
      <alignment horizont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69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6">
        <f>Rekapitulace!G2</f>
        <v>0</v>
      </c>
      <c r="E2" s="4"/>
      <c r="F2" s="4"/>
      <c r="G2" s="7"/>
    </row>
    <row r="3" spans="1:7" ht="3" customHeight="1" hidden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75" customHeight="1">
      <c r="A5" s="15" t="s">
        <v>73</v>
      </c>
      <c r="B5" s="16"/>
      <c r="C5" s="17" t="s">
        <v>74</v>
      </c>
      <c r="D5" s="18"/>
      <c r="E5" s="18"/>
      <c r="F5" s="13"/>
      <c r="G5" s="14"/>
    </row>
    <row r="6" spans="1:7" ht="12.7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75" customHeight="1">
      <c r="A7" s="15" t="s">
        <v>71</v>
      </c>
      <c r="B7" s="16"/>
      <c r="C7" s="17" t="s">
        <v>72</v>
      </c>
      <c r="D7" s="18"/>
      <c r="E7" s="18"/>
      <c r="F7" s="24"/>
      <c r="G7" s="14"/>
    </row>
    <row r="8" spans="1:9" ht="12.75">
      <c r="A8" s="19" t="s">
        <v>8</v>
      </c>
      <c r="B8" s="21"/>
      <c r="C8" s="177"/>
      <c r="D8" s="178"/>
      <c r="E8" s="25" t="s">
        <v>9</v>
      </c>
      <c r="F8" s="26"/>
      <c r="G8" s="27"/>
      <c r="H8" s="28"/>
      <c r="I8" s="28"/>
    </row>
    <row r="9" spans="1:7" ht="12.75">
      <c r="A9" s="19" t="s">
        <v>10</v>
      </c>
      <c r="B9" s="21"/>
      <c r="C9" s="177"/>
      <c r="D9" s="178"/>
      <c r="E9" s="22" t="s">
        <v>11</v>
      </c>
      <c r="F9" s="21"/>
      <c r="G9" s="29">
        <f>IF(PocetMJ=0,,ROUND((F30+F32)/PocetMJ,1))</f>
        <v>0</v>
      </c>
    </row>
    <row r="10" spans="1:7" ht="12.75">
      <c r="A10" s="30" t="s">
        <v>12</v>
      </c>
      <c r="B10" s="31"/>
      <c r="C10" s="31"/>
      <c r="D10" s="31"/>
      <c r="E10" s="32" t="s">
        <v>13</v>
      </c>
      <c r="F10" s="31"/>
      <c r="G10" s="33"/>
    </row>
    <row r="11" spans="1:57" ht="12.75">
      <c r="A11" s="11" t="s">
        <v>14</v>
      </c>
      <c r="B11" s="13"/>
      <c r="C11" s="13"/>
      <c r="D11" s="13"/>
      <c r="E11" s="34" t="s">
        <v>15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79"/>
      <c r="F12" s="180"/>
      <c r="G12" s="181"/>
    </row>
    <row r="13" spans="1:7" ht="28.5" customHeight="1" thickBot="1">
      <c r="A13" s="36" t="s">
        <v>16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17</v>
      </c>
      <c r="B14" s="41"/>
      <c r="C14" s="42"/>
      <c r="D14" s="43" t="s">
        <v>18</v>
      </c>
      <c r="E14" s="44"/>
      <c r="F14" s="44"/>
      <c r="G14" s="42"/>
    </row>
    <row r="15" spans="1:7" ht="15.75" customHeight="1">
      <c r="A15" s="45"/>
      <c r="B15" s="8" t="s">
        <v>19</v>
      </c>
      <c r="C15" s="46">
        <f>Dodavka</f>
        <v>0</v>
      </c>
      <c r="D15" s="47" t="str">
        <f>Rekapitulace!A21</f>
        <v>ZAŘÍZENÍ STAVENIŠTĚ</v>
      </c>
      <c r="E15" s="48"/>
      <c r="F15" s="49"/>
      <c r="G15" s="46">
        <f>Rekapitulace!I21</f>
        <v>0</v>
      </c>
    </row>
    <row r="16" spans="1:7" ht="15.75" customHeight="1">
      <c r="A16" s="45" t="s">
        <v>20</v>
      </c>
      <c r="B16" s="8" t="s">
        <v>21</v>
      </c>
      <c r="C16" s="46">
        <f>Mont</f>
        <v>0</v>
      </c>
      <c r="D16" s="30"/>
      <c r="E16" s="50"/>
      <c r="F16" s="51"/>
      <c r="G16" s="46"/>
    </row>
    <row r="17" spans="1:7" ht="15.75" customHeight="1">
      <c r="A17" s="45" t="s">
        <v>22</v>
      </c>
      <c r="B17" s="8" t="s">
        <v>23</v>
      </c>
      <c r="C17" s="46">
        <f>HSV</f>
        <v>0</v>
      </c>
      <c r="D17" s="30"/>
      <c r="E17" s="50"/>
      <c r="F17" s="51"/>
      <c r="G17" s="46"/>
    </row>
    <row r="18" spans="1:7" ht="15.75" customHeight="1">
      <c r="A18" s="52" t="s">
        <v>24</v>
      </c>
      <c r="B18" s="8" t="s">
        <v>25</v>
      </c>
      <c r="C18" s="46">
        <f>PSV</f>
        <v>0</v>
      </c>
      <c r="D18" s="30"/>
      <c r="E18" s="50"/>
      <c r="F18" s="51"/>
      <c r="G18" s="46"/>
    </row>
    <row r="19" spans="1:7" ht="15.75" customHeight="1">
      <c r="A19" s="53" t="s">
        <v>26</v>
      </c>
      <c r="B19" s="8"/>
      <c r="C19" s="46">
        <f>SUM(C15:C18)</f>
        <v>0</v>
      </c>
      <c r="D19" s="54"/>
      <c r="E19" s="50"/>
      <c r="F19" s="51"/>
      <c r="G19" s="46"/>
    </row>
    <row r="20" spans="1:7" ht="15.75" customHeight="1">
      <c r="A20" s="53"/>
      <c r="B20" s="8"/>
      <c r="C20" s="46"/>
      <c r="D20" s="30"/>
      <c r="E20" s="50"/>
      <c r="F20" s="51"/>
      <c r="G20" s="46"/>
    </row>
    <row r="21" spans="1:7" ht="15.75" customHeight="1">
      <c r="A21" s="53" t="s">
        <v>27</v>
      </c>
      <c r="B21" s="8"/>
      <c r="C21" s="46">
        <f>HZS</f>
        <v>0</v>
      </c>
      <c r="D21" s="30"/>
      <c r="E21" s="50"/>
      <c r="F21" s="51"/>
      <c r="G21" s="46"/>
    </row>
    <row r="22" spans="1:7" ht="15.75" customHeight="1">
      <c r="A22" s="11" t="s">
        <v>28</v>
      </c>
      <c r="B22" s="13"/>
      <c r="C22" s="46">
        <f>C19+C21</f>
        <v>0</v>
      </c>
      <c r="D22" s="30" t="s">
        <v>29</v>
      </c>
      <c r="E22" s="50"/>
      <c r="F22" s="51"/>
      <c r="G22" s="46">
        <f>G23-SUM(G15:G21)</f>
        <v>0</v>
      </c>
    </row>
    <row r="23" spans="1:7" ht="15.75" customHeight="1" thickBot="1">
      <c r="A23" s="30" t="s">
        <v>30</v>
      </c>
      <c r="B23" s="31"/>
      <c r="C23" s="55">
        <f>C22+G23</f>
        <v>0</v>
      </c>
      <c r="D23" s="56" t="s">
        <v>31</v>
      </c>
      <c r="E23" s="57"/>
      <c r="F23" s="58"/>
      <c r="G23" s="46">
        <f>VRN</f>
        <v>0</v>
      </c>
    </row>
    <row r="24" spans="1:7" ht="12.75">
      <c r="A24" s="59" t="s">
        <v>32</v>
      </c>
      <c r="B24" s="60"/>
      <c r="C24" s="61" t="s">
        <v>33</v>
      </c>
      <c r="D24" s="60"/>
      <c r="E24" s="61" t="s">
        <v>34</v>
      </c>
      <c r="F24" s="60"/>
      <c r="G24" s="62"/>
    </row>
    <row r="25" spans="1:7" ht="12.75">
      <c r="A25" s="19"/>
      <c r="B25" s="21"/>
      <c r="C25" s="22" t="s">
        <v>35</v>
      </c>
      <c r="D25" s="21"/>
      <c r="E25" s="22" t="s">
        <v>35</v>
      </c>
      <c r="F25" s="21"/>
      <c r="G25" s="23"/>
    </row>
    <row r="26" spans="1:7" ht="12.75">
      <c r="A26" s="11" t="s">
        <v>36</v>
      </c>
      <c r="B26" s="63"/>
      <c r="C26" s="34" t="s">
        <v>36</v>
      </c>
      <c r="D26" s="13"/>
      <c r="E26" s="34" t="s">
        <v>36</v>
      </c>
      <c r="F26" s="13"/>
      <c r="G26" s="14"/>
    </row>
    <row r="27" spans="1:7" ht="12.75">
      <c r="A27" s="11"/>
      <c r="B27" s="64"/>
      <c r="C27" s="34" t="s">
        <v>37</v>
      </c>
      <c r="D27" s="13"/>
      <c r="E27" s="34" t="s">
        <v>38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39</v>
      </c>
      <c r="B30" s="21"/>
      <c r="C30" s="65">
        <v>20</v>
      </c>
      <c r="D30" s="21" t="s">
        <v>40</v>
      </c>
      <c r="E30" s="22"/>
      <c r="F30" s="66">
        <f>ROUND(C23-F32,0)</f>
        <v>0</v>
      </c>
      <c r="G30" s="23"/>
    </row>
    <row r="31" spans="1:7" ht="12.75">
      <c r="A31" s="19" t="s">
        <v>41</v>
      </c>
      <c r="B31" s="21"/>
      <c r="C31" s="65">
        <f>SazbaDPH1</f>
        <v>20</v>
      </c>
      <c r="D31" s="21" t="s">
        <v>40</v>
      </c>
      <c r="E31" s="22"/>
      <c r="F31" s="67">
        <f>ROUND(PRODUCT(F30,C31/100),1)</f>
        <v>0</v>
      </c>
      <c r="G31" s="33"/>
    </row>
    <row r="32" spans="1:7" ht="12.75">
      <c r="A32" s="19" t="s">
        <v>39</v>
      </c>
      <c r="B32" s="21"/>
      <c r="C32" s="65">
        <v>0</v>
      </c>
      <c r="D32" s="21" t="s">
        <v>40</v>
      </c>
      <c r="E32" s="22"/>
      <c r="F32" s="66">
        <v>0</v>
      </c>
      <c r="G32" s="23"/>
    </row>
    <row r="33" spans="1:7" ht="12.75">
      <c r="A33" s="19" t="s">
        <v>41</v>
      </c>
      <c r="B33" s="21"/>
      <c r="C33" s="65">
        <f>SazbaDPH2</f>
        <v>0</v>
      </c>
      <c r="D33" s="21" t="s">
        <v>40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42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43</v>
      </c>
      <c r="B36" s="74"/>
      <c r="C36" s="74"/>
      <c r="D36" s="74"/>
      <c r="E36" s="74"/>
      <c r="F36" s="74"/>
      <c r="G36" s="74"/>
      <c r="H36" t="s">
        <v>4</v>
      </c>
    </row>
    <row r="37" spans="1:8" ht="14.25" customHeight="1">
      <c r="A37" s="74"/>
      <c r="B37" s="176"/>
      <c r="C37" s="176"/>
      <c r="D37" s="176"/>
      <c r="E37" s="176"/>
      <c r="F37" s="176"/>
      <c r="G37" s="176"/>
      <c r="H37" t="s">
        <v>4</v>
      </c>
    </row>
    <row r="38" spans="1:8" ht="12.75" customHeight="1">
      <c r="A38" s="75"/>
      <c r="B38" s="176"/>
      <c r="C38" s="176"/>
      <c r="D38" s="176"/>
      <c r="E38" s="176"/>
      <c r="F38" s="176"/>
      <c r="G38" s="176"/>
      <c r="H38" t="s">
        <v>4</v>
      </c>
    </row>
    <row r="39" spans="1:8" ht="12.75">
      <c r="A39" s="75"/>
      <c r="B39" s="176"/>
      <c r="C39" s="176"/>
      <c r="D39" s="176"/>
      <c r="E39" s="176"/>
      <c r="F39" s="176"/>
      <c r="G39" s="176"/>
      <c r="H39" t="s">
        <v>4</v>
      </c>
    </row>
    <row r="40" spans="1:8" ht="12.75">
      <c r="A40" s="75"/>
      <c r="B40" s="176"/>
      <c r="C40" s="176"/>
      <c r="D40" s="176"/>
      <c r="E40" s="176"/>
      <c r="F40" s="176"/>
      <c r="G40" s="176"/>
      <c r="H40" t="s">
        <v>4</v>
      </c>
    </row>
    <row r="41" spans="1:8" ht="12.75">
      <c r="A41" s="75"/>
      <c r="B41" s="176"/>
      <c r="C41" s="176"/>
      <c r="D41" s="176"/>
      <c r="E41" s="176"/>
      <c r="F41" s="176"/>
      <c r="G41" s="176"/>
      <c r="H41" t="s">
        <v>4</v>
      </c>
    </row>
    <row r="42" spans="1:8" ht="12.75">
      <c r="A42" s="75"/>
      <c r="B42" s="176"/>
      <c r="C42" s="176"/>
      <c r="D42" s="176"/>
      <c r="E42" s="176"/>
      <c r="F42" s="176"/>
      <c r="G42" s="176"/>
      <c r="H42" t="s">
        <v>4</v>
      </c>
    </row>
    <row r="43" spans="1:8" ht="12.75">
      <c r="A43" s="75"/>
      <c r="B43" s="176"/>
      <c r="C43" s="176"/>
      <c r="D43" s="176"/>
      <c r="E43" s="176"/>
      <c r="F43" s="176"/>
      <c r="G43" s="176"/>
      <c r="H43" t="s">
        <v>4</v>
      </c>
    </row>
    <row r="44" spans="1:8" ht="12.75">
      <c r="A44" s="75"/>
      <c r="B44" s="176"/>
      <c r="C44" s="176"/>
      <c r="D44" s="176"/>
      <c r="E44" s="176"/>
      <c r="F44" s="176"/>
      <c r="G44" s="176"/>
      <c r="H44" t="s">
        <v>4</v>
      </c>
    </row>
    <row r="45" spans="1:8" ht="0.75" customHeight="1">
      <c r="A45" s="75"/>
      <c r="B45" s="176"/>
      <c r="C45" s="176"/>
      <c r="D45" s="176"/>
      <c r="E45" s="176"/>
      <c r="F45" s="176"/>
      <c r="G45" s="176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mergeCells count="14">
    <mergeCell ref="C8:D8"/>
    <mergeCell ref="C9:D9"/>
    <mergeCell ref="E12:G12"/>
    <mergeCell ref="B46:G46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3"/>
  <sheetViews>
    <sheetView workbookViewId="0" topLeftCell="A1">
      <selection activeCell="H22" sqref="H22:I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5</v>
      </c>
      <c r="B1" s="185"/>
      <c r="C1" s="76" t="str">
        <f>CONCATENATE(cislostavby," ",nazevstavby)</f>
        <v>8121 DOKONČENÍ REKONSTROKCE SYNAGOGY ČKYNĚ</v>
      </c>
      <c r="D1" s="77"/>
      <c r="E1" s="78"/>
      <c r="F1" s="77"/>
      <c r="G1" s="79" t="s">
        <v>44</v>
      </c>
      <c r="H1" s="80"/>
      <c r="I1" s="81"/>
    </row>
    <row r="2" spans="1:9" ht="13.5" thickBot="1">
      <c r="A2" s="186" t="s">
        <v>1</v>
      </c>
      <c r="B2" s="187"/>
      <c r="C2" s="82" t="str">
        <f>CONCATENATE(cisloobjektu," ",nazevobjektu)</f>
        <v>04 OHRADNÍ ZEĎ - OPLOCENÍ</v>
      </c>
      <c r="D2" s="83"/>
      <c r="E2" s="84"/>
      <c r="F2" s="83"/>
      <c r="G2" s="188"/>
      <c r="H2" s="189"/>
      <c r="I2" s="190"/>
    </row>
    <row r="3" ht="13.5" thickTop="1">
      <c r="F3" s="13"/>
    </row>
    <row r="4" spans="1:9" ht="19.5" customHeight="1">
      <c r="A4" s="85" t="s">
        <v>45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46</v>
      </c>
      <c r="C6" s="89"/>
      <c r="D6" s="90"/>
      <c r="E6" s="91" t="s">
        <v>47</v>
      </c>
      <c r="F6" s="92" t="s">
        <v>48</v>
      </c>
      <c r="G6" s="92" t="s">
        <v>49</v>
      </c>
      <c r="H6" s="92" t="s">
        <v>50</v>
      </c>
      <c r="I6" s="93" t="s">
        <v>27</v>
      </c>
    </row>
    <row r="7" spans="1:9" s="13" customFormat="1" ht="12.75">
      <c r="A7" s="171" t="str">
        <f>Položky!B7</f>
        <v>1</v>
      </c>
      <c r="B7" s="94" t="str">
        <f>Položky!C7</f>
        <v>Zemní práce</v>
      </c>
      <c r="D7" s="95"/>
      <c r="E7" s="172">
        <f>Položky!BA12</f>
        <v>0</v>
      </c>
      <c r="F7" s="173">
        <f>Položky!BB12</f>
        <v>0</v>
      </c>
      <c r="G7" s="173">
        <f>Položky!BC12</f>
        <v>0</v>
      </c>
      <c r="H7" s="173">
        <f>Položky!BD12</f>
        <v>0</v>
      </c>
      <c r="I7" s="174">
        <f>Položky!BE12</f>
        <v>0</v>
      </c>
    </row>
    <row r="8" spans="1:9" s="13" customFormat="1" ht="12.75">
      <c r="A8" s="171" t="str">
        <f>Položky!B13</f>
        <v>2</v>
      </c>
      <c r="B8" s="94" t="str">
        <f>Položky!C13</f>
        <v>Základy</v>
      </c>
      <c r="D8" s="95"/>
      <c r="E8" s="172">
        <f>Položky!BA16</f>
        <v>0</v>
      </c>
      <c r="F8" s="173">
        <f>Položky!BB16</f>
        <v>0</v>
      </c>
      <c r="G8" s="173">
        <f>Položky!BC16</f>
        <v>0</v>
      </c>
      <c r="H8" s="173">
        <f>Položky!BD16</f>
        <v>0</v>
      </c>
      <c r="I8" s="174">
        <f>Položky!BE16</f>
        <v>0</v>
      </c>
    </row>
    <row r="9" spans="1:9" s="13" customFormat="1" ht="12.75">
      <c r="A9" s="171" t="str">
        <f>Položky!B17</f>
        <v>3</v>
      </c>
      <c r="B9" s="94" t="str">
        <f>Položky!C17</f>
        <v>Svislé a kompletní konstrukce</v>
      </c>
      <c r="D9" s="95"/>
      <c r="E9" s="172">
        <f>Položky!BA27</f>
        <v>0</v>
      </c>
      <c r="F9" s="173">
        <f>Položky!BB27</f>
        <v>0</v>
      </c>
      <c r="G9" s="173">
        <f>Položky!BC27</f>
        <v>0</v>
      </c>
      <c r="H9" s="173">
        <f>Položky!BD27</f>
        <v>0</v>
      </c>
      <c r="I9" s="174">
        <f>Položky!BE27</f>
        <v>0</v>
      </c>
    </row>
    <row r="10" spans="1:9" s="13" customFormat="1" ht="12.75">
      <c r="A10" s="171" t="str">
        <f>Položky!B28</f>
        <v>6</v>
      </c>
      <c r="B10" s="94" t="str">
        <f>Položky!C28</f>
        <v>Úpravy povrchu</v>
      </c>
      <c r="D10" s="95"/>
      <c r="E10" s="172">
        <f>Položky!BA32</f>
        <v>0</v>
      </c>
      <c r="F10" s="173">
        <f>Položky!BB32</f>
        <v>0</v>
      </c>
      <c r="G10" s="173">
        <f>Položky!BC32</f>
        <v>0</v>
      </c>
      <c r="H10" s="173">
        <f>Položky!BD32</f>
        <v>0</v>
      </c>
      <c r="I10" s="174">
        <f>Položky!BE32</f>
        <v>0</v>
      </c>
    </row>
    <row r="11" spans="1:9" s="13" customFormat="1" ht="12.75">
      <c r="A11" s="171" t="str">
        <f>Položky!B33</f>
        <v>96</v>
      </c>
      <c r="B11" s="94" t="str">
        <f>Položky!C33</f>
        <v>Bourání konstrukcí</v>
      </c>
      <c r="D11" s="95"/>
      <c r="E11" s="172">
        <f>Položky!BA43</f>
        <v>0</v>
      </c>
      <c r="F11" s="173">
        <f>Položky!BB43</f>
        <v>0</v>
      </c>
      <c r="G11" s="173">
        <f>Položky!BC43</f>
        <v>0</v>
      </c>
      <c r="H11" s="173">
        <f>Položky!BD43</f>
        <v>0</v>
      </c>
      <c r="I11" s="174">
        <f>Položky!BE43</f>
        <v>0</v>
      </c>
    </row>
    <row r="12" spans="1:9" s="13" customFormat="1" ht="12.75">
      <c r="A12" s="171" t="str">
        <f>Položky!B44</f>
        <v>762</v>
      </c>
      <c r="B12" s="94" t="str">
        <f>Položky!C44</f>
        <v>Konstrukce tesařské</v>
      </c>
      <c r="D12" s="95"/>
      <c r="E12" s="172">
        <f>Položky!BA48</f>
        <v>0</v>
      </c>
      <c r="F12" s="173">
        <f>Položky!BB48</f>
        <v>0</v>
      </c>
      <c r="G12" s="173">
        <f>Položky!BC48</f>
        <v>0</v>
      </c>
      <c r="H12" s="173">
        <f>Položky!BD48</f>
        <v>0</v>
      </c>
      <c r="I12" s="174">
        <f>Položky!BE48</f>
        <v>0</v>
      </c>
    </row>
    <row r="13" spans="1:9" s="13" customFormat="1" ht="12.75">
      <c r="A13" s="171" t="str">
        <f>Položky!B49</f>
        <v>767</v>
      </c>
      <c r="B13" s="94" t="str">
        <f>Položky!C49</f>
        <v>Konstrukce zámečnické</v>
      </c>
      <c r="D13" s="95"/>
      <c r="E13" s="172">
        <f>Položky!BA53</f>
        <v>0</v>
      </c>
      <c r="F13" s="173">
        <f>Položky!BB53</f>
        <v>0</v>
      </c>
      <c r="G13" s="173">
        <f>Položky!BC53</f>
        <v>0</v>
      </c>
      <c r="H13" s="173">
        <f>Položky!BD53</f>
        <v>0</v>
      </c>
      <c r="I13" s="174">
        <f>Položky!BE53</f>
        <v>0</v>
      </c>
    </row>
    <row r="14" spans="1:9" s="13" customFormat="1" ht="12.75">
      <c r="A14" s="171" t="str">
        <f>Položky!B54</f>
        <v>783</v>
      </c>
      <c r="B14" s="94" t="str">
        <f>Položky!C54</f>
        <v>Nátěry</v>
      </c>
      <c r="D14" s="95"/>
      <c r="E14" s="172">
        <f>Položky!BA56</f>
        <v>0</v>
      </c>
      <c r="F14" s="173">
        <f>Položky!BB56</f>
        <v>0</v>
      </c>
      <c r="G14" s="173">
        <f>Položky!BC56</f>
        <v>0</v>
      </c>
      <c r="H14" s="173">
        <f>Položky!BD56</f>
        <v>0</v>
      </c>
      <c r="I14" s="174">
        <f>Položky!BE56</f>
        <v>0</v>
      </c>
    </row>
    <row r="15" spans="1:9" s="13" customFormat="1" ht="13.5" thickBot="1">
      <c r="A15" s="171" t="str">
        <f>Položky!B57</f>
        <v>784</v>
      </c>
      <c r="B15" s="94" t="str">
        <f>Položky!C57</f>
        <v>Malby</v>
      </c>
      <c r="D15" s="95"/>
      <c r="E15" s="172">
        <f>Položky!BA59</f>
        <v>0</v>
      </c>
      <c r="F15" s="173">
        <f>Položky!BB59</f>
        <v>0</v>
      </c>
      <c r="G15" s="173">
        <f>Položky!BC59</f>
        <v>0</v>
      </c>
      <c r="H15" s="173">
        <f>Položky!BD59</f>
        <v>0</v>
      </c>
      <c r="I15" s="174">
        <f>Položky!BE59</f>
        <v>0</v>
      </c>
    </row>
    <row r="16" spans="1:9" s="102" customFormat="1" ht="13.5" thickBot="1">
      <c r="A16" s="96"/>
      <c r="B16" s="97" t="s">
        <v>51</v>
      </c>
      <c r="C16" s="97"/>
      <c r="D16" s="98"/>
      <c r="E16" s="99">
        <f>SUM(E7:E15)</f>
        <v>0</v>
      </c>
      <c r="F16" s="100">
        <f>SUM(F7:F15)</f>
        <v>0</v>
      </c>
      <c r="G16" s="100">
        <f>SUM(G7:G15)</f>
        <v>0</v>
      </c>
      <c r="H16" s="100">
        <f>SUM(H7:H15)</f>
        <v>0</v>
      </c>
      <c r="I16" s="101">
        <f>SUM(I7:I15)</f>
        <v>0</v>
      </c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  <row r="18" spans="1:57" ht="19.5" customHeight="1">
      <c r="A18" s="86" t="s">
        <v>52</v>
      </c>
      <c r="B18" s="86"/>
      <c r="C18" s="86"/>
      <c r="D18" s="86"/>
      <c r="E18" s="86"/>
      <c r="F18" s="86"/>
      <c r="G18" s="103"/>
      <c r="H18" s="86"/>
      <c r="I18" s="86"/>
      <c r="BA18" s="35"/>
      <c r="BB18" s="35"/>
      <c r="BC18" s="35"/>
      <c r="BD18" s="35"/>
      <c r="BE18" s="35"/>
    </row>
    <row r="19" ht="13.5" thickBot="1"/>
    <row r="20" spans="1:9" ht="12.75">
      <c r="A20" s="104" t="s">
        <v>53</v>
      </c>
      <c r="B20" s="105"/>
      <c r="C20" s="105"/>
      <c r="D20" s="106"/>
      <c r="E20" s="107" t="s">
        <v>54</v>
      </c>
      <c r="F20" s="108" t="s">
        <v>55</v>
      </c>
      <c r="G20" s="109" t="s">
        <v>56</v>
      </c>
      <c r="H20" s="110"/>
      <c r="I20" s="111" t="s">
        <v>54</v>
      </c>
    </row>
    <row r="21" spans="1:53" ht="12.75">
      <c r="A21" s="112" t="s">
        <v>163</v>
      </c>
      <c r="B21" s="113"/>
      <c r="C21" s="113"/>
      <c r="D21" s="114"/>
      <c r="E21" s="115"/>
      <c r="F21" s="116"/>
      <c r="G21" s="117">
        <f>CHOOSE(BA21+1,HSV+PSV,HSV+PSV+Mont,HSV+PSV+Dodavka+Mont,HSV,PSV,Mont,Dodavka,Mont+Dodavka,0)</f>
        <v>0</v>
      </c>
      <c r="H21" s="118"/>
      <c r="I21" s="119">
        <f>E21+F21*G21/100</f>
        <v>0</v>
      </c>
      <c r="BA21">
        <v>2</v>
      </c>
    </row>
    <row r="22" spans="1:9" ht="13.5" thickBot="1">
      <c r="A22" s="120"/>
      <c r="B22" s="121" t="s">
        <v>57</v>
      </c>
      <c r="C22" s="122"/>
      <c r="D22" s="123"/>
      <c r="E22" s="124"/>
      <c r="F22" s="125"/>
      <c r="G22" s="125"/>
      <c r="H22" s="182">
        <f>SUM(I21:I21)</f>
        <v>0</v>
      </c>
      <c r="I22" s="183"/>
    </row>
    <row r="24" spans="2:9" ht="12.75">
      <c r="B24" s="102"/>
      <c r="F24" s="126"/>
      <c r="G24" s="127"/>
      <c r="H24" s="127"/>
      <c r="I24" s="128"/>
    </row>
    <row r="25" spans="6:9" ht="12.75">
      <c r="F25" s="126"/>
      <c r="G25" s="127"/>
      <c r="H25" s="127"/>
      <c r="I25" s="128"/>
    </row>
    <row r="26" spans="6:9" ht="12.75">
      <c r="F26" s="126"/>
      <c r="G26" s="127"/>
      <c r="H26" s="127"/>
      <c r="I26" s="128"/>
    </row>
    <row r="27" spans="6:9" ht="12.75">
      <c r="F27" s="126"/>
      <c r="G27" s="127"/>
      <c r="H27" s="127"/>
      <c r="I27" s="128"/>
    </row>
    <row r="28" spans="6:9" ht="12.75">
      <c r="F28" s="126"/>
      <c r="G28" s="127"/>
      <c r="H28" s="127"/>
      <c r="I28" s="128"/>
    </row>
    <row r="29" spans="6:9" ht="12.75">
      <c r="F29" s="126"/>
      <c r="G29" s="127"/>
      <c r="H29" s="127"/>
      <c r="I29" s="128"/>
    </row>
    <row r="30" spans="6:9" ht="12.75">
      <c r="F30" s="126"/>
      <c r="G30" s="127"/>
      <c r="H30" s="127"/>
      <c r="I30" s="128"/>
    </row>
    <row r="31" spans="6:9" ht="12.75">
      <c r="F31" s="126"/>
      <c r="G31" s="127"/>
      <c r="H31" s="127"/>
      <c r="I31" s="128"/>
    </row>
    <row r="32" spans="6:9" ht="12.75">
      <c r="F32" s="126"/>
      <c r="G32" s="127"/>
      <c r="H32" s="127"/>
      <c r="I32" s="128"/>
    </row>
    <row r="33" spans="6:9" ht="12.75"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</sheetData>
  <mergeCells count="4">
    <mergeCell ref="H22:I22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32"/>
  <sheetViews>
    <sheetView showGridLines="0" showZeros="0" workbookViewId="0" topLeftCell="A1">
      <selection activeCell="A59" sqref="A59:IV61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191" t="s">
        <v>70</v>
      </c>
      <c r="B1" s="191"/>
      <c r="C1" s="191"/>
      <c r="D1" s="191"/>
      <c r="E1" s="191"/>
      <c r="F1" s="191"/>
      <c r="G1" s="191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184" t="s">
        <v>5</v>
      </c>
      <c r="B3" s="185"/>
      <c r="C3" s="76" t="str">
        <f>CONCATENATE(cislostavby," ",nazevstavby)</f>
        <v>8121 DOKONČENÍ REKONSTROKCE SYNAGOGY ČKYNĚ</v>
      </c>
      <c r="D3" s="77"/>
      <c r="E3" s="133" t="s">
        <v>0</v>
      </c>
      <c r="F3" s="134">
        <f>Rekapitulace!H1</f>
        <v>0</v>
      </c>
      <c r="G3" s="135"/>
    </row>
    <row r="4" spans="1:7" ht="13.5" thickBot="1">
      <c r="A4" s="192" t="s">
        <v>1</v>
      </c>
      <c r="B4" s="187"/>
      <c r="C4" s="82" t="str">
        <f>CONCATENATE(cisloobjektu," ",nazevobjektu)</f>
        <v>04 OHRADNÍ ZEĎ - OPLOCENÍ</v>
      </c>
      <c r="D4" s="83"/>
      <c r="E4" s="193">
        <f>Rekapitulace!G2</f>
        <v>0</v>
      </c>
      <c r="F4" s="194"/>
      <c r="G4" s="195"/>
    </row>
    <row r="5" spans="1:7" ht="13.5" thickTop="1">
      <c r="A5" s="136"/>
      <c r="B5" s="137"/>
      <c r="C5" s="137"/>
      <c r="G5" s="139"/>
    </row>
    <row r="6" spans="1:7" ht="12.75">
      <c r="A6" s="140" t="s">
        <v>58</v>
      </c>
      <c r="B6" s="141" t="s">
        <v>59</v>
      </c>
      <c r="C6" s="141" t="s">
        <v>60</v>
      </c>
      <c r="D6" s="141" t="s">
        <v>61</v>
      </c>
      <c r="E6" s="142" t="s">
        <v>62</v>
      </c>
      <c r="F6" s="141" t="s">
        <v>63</v>
      </c>
      <c r="G6" s="143" t="s">
        <v>64</v>
      </c>
    </row>
    <row r="7" spans="1:15" ht="12.75">
      <c r="A7" s="144" t="s">
        <v>65</v>
      </c>
      <c r="B7" s="145" t="s">
        <v>66</v>
      </c>
      <c r="C7" s="146" t="s">
        <v>67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75</v>
      </c>
      <c r="C8" s="154" t="s">
        <v>76</v>
      </c>
      <c r="D8" s="155" t="s">
        <v>77</v>
      </c>
      <c r="E8" s="156">
        <v>5</v>
      </c>
      <c r="F8" s="156">
        <v>0</v>
      </c>
      <c r="G8" s="157">
        <f>E8*F8</f>
        <v>0</v>
      </c>
      <c r="O8" s="151">
        <v>2</v>
      </c>
      <c r="AA8" s="129">
        <v>1</v>
      </c>
      <c r="AB8" s="129">
        <v>1</v>
      </c>
      <c r="AC8" s="129">
        <v>1</v>
      </c>
      <c r="AZ8" s="129">
        <v>1</v>
      </c>
      <c r="BA8" s="129">
        <f>IF(AZ8=1,G8,0)</f>
        <v>0</v>
      </c>
      <c r="BB8" s="129">
        <f>IF(AZ8=2,G8,0)</f>
        <v>0</v>
      </c>
      <c r="BC8" s="129">
        <f>IF(AZ8=3,G8,0)</f>
        <v>0</v>
      </c>
      <c r="BD8" s="129">
        <f>IF(AZ8=4,G8,0)</f>
        <v>0</v>
      </c>
      <c r="BE8" s="129">
        <f>IF(AZ8=5,G8,0)</f>
        <v>0</v>
      </c>
      <c r="CZ8" s="129">
        <v>0</v>
      </c>
    </row>
    <row r="9" spans="1:104" ht="12.75">
      <c r="A9" s="152">
        <v>2</v>
      </c>
      <c r="B9" s="153" t="s">
        <v>78</v>
      </c>
      <c r="C9" s="154" t="s">
        <v>79</v>
      </c>
      <c r="D9" s="155" t="s">
        <v>77</v>
      </c>
      <c r="E9" s="156">
        <v>22.33</v>
      </c>
      <c r="F9" s="156">
        <v>0</v>
      </c>
      <c r="G9" s="157">
        <f>E9*F9</f>
        <v>0</v>
      </c>
      <c r="O9" s="151">
        <v>2</v>
      </c>
      <c r="AA9" s="129">
        <v>1</v>
      </c>
      <c r="AB9" s="129">
        <v>1</v>
      </c>
      <c r="AC9" s="129">
        <v>1</v>
      </c>
      <c r="AZ9" s="129">
        <v>1</v>
      </c>
      <c r="BA9" s="129">
        <f>IF(AZ9=1,G9,0)</f>
        <v>0</v>
      </c>
      <c r="BB9" s="129">
        <f>IF(AZ9=2,G9,0)</f>
        <v>0</v>
      </c>
      <c r="BC9" s="129">
        <f>IF(AZ9=3,G9,0)</f>
        <v>0</v>
      </c>
      <c r="BD9" s="129">
        <f>IF(AZ9=4,G9,0)</f>
        <v>0</v>
      </c>
      <c r="BE9" s="129">
        <f>IF(AZ9=5,G9,0)</f>
        <v>0</v>
      </c>
      <c r="CZ9" s="129">
        <v>0</v>
      </c>
    </row>
    <row r="10" spans="1:104" ht="12.75">
      <c r="A10" s="152">
        <v>3</v>
      </c>
      <c r="B10" s="153" t="s">
        <v>80</v>
      </c>
      <c r="C10" s="154" t="s">
        <v>81</v>
      </c>
      <c r="D10" s="155" t="s">
        <v>77</v>
      </c>
      <c r="E10" s="156">
        <v>22.33</v>
      </c>
      <c r="F10" s="156">
        <v>0</v>
      </c>
      <c r="G10" s="157">
        <f>E10*F10</f>
        <v>0</v>
      </c>
      <c r="O10" s="151">
        <v>2</v>
      </c>
      <c r="AA10" s="129">
        <v>1</v>
      </c>
      <c r="AB10" s="129">
        <v>1</v>
      </c>
      <c r="AC10" s="129">
        <v>1</v>
      </c>
      <c r="AZ10" s="129">
        <v>1</v>
      </c>
      <c r="BA10" s="129">
        <f>IF(AZ10=1,G10,0)</f>
        <v>0</v>
      </c>
      <c r="BB10" s="129">
        <f>IF(AZ10=2,G10,0)</f>
        <v>0</v>
      </c>
      <c r="BC10" s="129">
        <f>IF(AZ10=3,G10,0)</f>
        <v>0</v>
      </c>
      <c r="BD10" s="129">
        <f>IF(AZ10=4,G10,0)</f>
        <v>0</v>
      </c>
      <c r="BE10" s="129">
        <f>IF(AZ10=5,G10,0)</f>
        <v>0</v>
      </c>
      <c r="CZ10" s="129">
        <v>0</v>
      </c>
    </row>
    <row r="11" spans="1:104" ht="12.75">
      <c r="A11" s="152">
        <v>4</v>
      </c>
      <c r="B11" s="153" t="s">
        <v>82</v>
      </c>
      <c r="C11" s="154" t="s">
        <v>83</v>
      </c>
      <c r="D11" s="155" t="s">
        <v>77</v>
      </c>
      <c r="E11" s="156">
        <v>22.33</v>
      </c>
      <c r="F11" s="156">
        <v>0</v>
      </c>
      <c r="G11" s="157">
        <f>E11*F11</f>
        <v>0</v>
      </c>
      <c r="O11" s="151">
        <v>2</v>
      </c>
      <c r="AA11" s="129">
        <v>1</v>
      </c>
      <c r="AB11" s="129">
        <v>1</v>
      </c>
      <c r="AC11" s="129">
        <v>1</v>
      </c>
      <c r="AZ11" s="129">
        <v>1</v>
      </c>
      <c r="BA11" s="129">
        <f>IF(AZ11=1,G11,0)</f>
        <v>0</v>
      </c>
      <c r="BB11" s="129">
        <f>IF(AZ11=2,G11,0)</f>
        <v>0</v>
      </c>
      <c r="BC11" s="129">
        <f>IF(AZ11=3,G11,0)</f>
        <v>0</v>
      </c>
      <c r="BD11" s="129">
        <f>IF(AZ11=4,G11,0)</f>
        <v>0</v>
      </c>
      <c r="BE11" s="129">
        <f>IF(AZ11=5,G11,0)</f>
        <v>0</v>
      </c>
      <c r="CZ11" s="129">
        <v>0</v>
      </c>
    </row>
    <row r="12" spans="1:57" ht="12.75">
      <c r="A12" s="158"/>
      <c r="B12" s="159" t="s">
        <v>68</v>
      </c>
      <c r="C12" s="160" t="str">
        <f>CONCATENATE(B7," ",C7)</f>
        <v>1 Zemní práce</v>
      </c>
      <c r="D12" s="158"/>
      <c r="E12" s="161"/>
      <c r="F12" s="161"/>
      <c r="G12" s="162">
        <f>SUM(G7:G11)</f>
        <v>0</v>
      </c>
      <c r="O12" s="151">
        <v>4</v>
      </c>
      <c r="BA12" s="163">
        <f>SUM(BA7:BA11)</f>
        <v>0</v>
      </c>
      <c r="BB12" s="163">
        <f>SUM(BB7:BB11)</f>
        <v>0</v>
      </c>
      <c r="BC12" s="163">
        <f>SUM(BC7:BC11)</f>
        <v>0</v>
      </c>
      <c r="BD12" s="163">
        <f>SUM(BD7:BD11)</f>
        <v>0</v>
      </c>
      <c r="BE12" s="163">
        <f>SUM(BE7:BE11)</f>
        <v>0</v>
      </c>
    </row>
    <row r="13" spans="1:15" ht="12.75">
      <c r="A13" s="144" t="s">
        <v>65</v>
      </c>
      <c r="B13" s="145" t="s">
        <v>84</v>
      </c>
      <c r="C13" s="146" t="s">
        <v>85</v>
      </c>
      <c r="D13" s="147"/>
      <c r="E13" s="148"/>
      <c r="F13" s="148"/>
      <c r="G13" s="149"/>
      <c r="H13" s="150"/>
      <c r="I13" s="150"/>
      <c r="O13" s="151">
        <v>1</v>
      </c>
    </row>
    <row r="14" spans="1:104" ht="12.75">
      <c r="A14" s="152">
        <v>5</v>
      </c>
      <c r="B14" s="153" t="s">
        <v>86</v>
      </c>
      <c r="C14" s="154" t="s">
        <v>87</v>
      </c>
      <c r="D14" s="155" t="s">
        <v>77</v>
      </c>
      <c r="E14" s="156">
        <v>22.5</v>
      </c>
      <c r="F14" s="156">
        <v>0</v>
      </c>
      <c r="G14" s="157">
        <f>E14*F14</f>
        <v>0</v>
      </c>
      <c r="O14" s="151">
        <v>2</v>
      </c>
      <c r="AA14" s="129">
        <v>1</v>
      </c>
      <c r="AB14" s="129">
        <v>1</v>
      </c>
      <c r="AC14" s="129">
        <v>1</v>
      </c>
      <c r="AZ14" s="129">
        <v>1</v>
      </c>
      <c r="BA14" s="129">
        <f>IF(AZ14=1,G14,0)</f>
        <v>0</v>
      </c>
      <c r="BB14" s="129">
        <f>IF(AZ14=2,G14,0)</f>
        <v>0</v>
      </c>
      <c r="BC14" s="129">
        <f>IF(AZ14=3,G14,0)</f>
        <v>0</v>
      </c>
      <c r="BD14" s="129">
        <f>IF(AZ14=4,G14,0)</f>
        <v>0</v>
      </c>
      <c r="BE14" s="129">
        <f>IF(AZ14=5,G14,0)</f>
        <v>0</v>
      </c>
      <c r="CZ14" s="129">
        <v>2.52</v>
      </c>
    </row>
    <row r="15" spans="1:104" ht="12.75">
      <c r="A15" s="152">
        <v>6</v>
      </c>
      <c r="B15" s="153" t="s">
        <v>88</v>
      </c>
      <c r="C15" s="154" t="s">
        <v>89</v>
      </c>
      <c r="D15" s="155" t="s">
        <v>90</v>
      </c>
      <c r="E15" s="156">
        <v>56.7</v>
      </c>
      <c r="F15" s="156">
        <v>0</v>
      </c>
      <c r="G15" s="157">
        <f>E15*F15</f>
        <v>0</v>
      </c>
      <c r="O15" s="151">
        <v>2</v>
      </c>
      <c r="AA15" s="129">
        <v>7</v>
      </c>
      <c r="AB15" s="129">
        <v>1</v>
      </c>
      <c r="AC15" s="129">
        <v>2</v>
      </c>
      <c r="AZ15" s="129">
        <v>1</v>
      </c>
      <c r="BA15" s="129">
        <f>IF(AZ15=1,G15,0)</f>
        <v>0</v>
      </c>
      <c r="BB15" s="129">
        <f>IF(AZ15=2,G15,0)</f>
        <v>0</v>
      </c>
      <c r="BC15" s="129">
        <f>IF(AZ15=3,G15,0)</f>
        <v>0</v>
      </c>
      <c r="BD15" s="129">
        <f>IF(AZ15=4,G15,0)</f>
        <v>0</v>
      </c>
      <c r="BE15" s="129">
        <f>IF(AZ15=5,G15,0)</f>
        <v>0</v>
      </c>
      <c r="CZ15" s="129">
        <v>0</v>
      </c>
    </row>
    <row r="16" spans="1:57" ht="12.75">
      <c r="A16" s="158"/>
      <c r="B16" s="159" t="s">
        <v>68</v>
      </c>
      <c r="C16" s="160" t="str">
        <f>CONCATENATE(B13," ",C13)</f>
        <v>2 Základy</v>
      </c>
      <c r="D16" s="158"/>
      <c r="E16" s="161"/>
      <c r="F16" s="161"/>
      <c r="G16" s="162">
        <f>SUM(G13:G15)</f>
        <v>0</v>
      </c>
      <c r="O16" s="151">
        <v>4</v>
      </c>
      <c r="BA16" s="163">
        <f>SUM(BA13:BA15)</f>
        <v>0</v>
      </c>
      <c r="BB16" s="163">
        <f>SUM(BB13:BB15)</f>
        <v>0</v>
      </c>
      <c r="BC16" s="163">
        <f>SUM(BC13:BC15)</f>
        <v>0</v>
      </c>
      <c r="BD16" s="163">
        <f>SUM(BD13:BD15)</f>
        <v>0</v>
      </c>
      <c r="BE16" s="163">
        <f>SUM(BE13:BE15)</f>
        <v>0</v>
      </c>
    </row>
    <row r="17" spans="1:15" ht="12.75">
      <c r="A17" s="144" t="s">
        <v>65</v>
      </c>
      <c r="B17" s="145" t="s">
        <v>91</v>
      </c>
      <c r="C17" s="146" t="s">
        <v>92</v>
      </c>
      <c r="D17" s="147"/>
      <c r="E17" s="148"/>
      <c r="F17" s="148"/>
      <c r="G17" s="149"/>
      <c r="H17" s="150"/>
      <c r="I17" s="150"/>
      <c r="O17" s="151">
        <v>1</v>
      </c>
    </row>
    <row r="18" spans="1:104" ht="12.75">
      <c r="A18" s="152">
        <v>7</v>
      </c>
      <c r="B18" s="153" t="s">
        <v>93</v>
      </c>
      <c r="C18" s="154" t="s">
        <v>94</v>
      </c>
      <c r="D18" s="155" t="s">
        <v>77</v>
      </c>
      <c r="E18" s="156">
        <v>1.8</v>
      </c>
      <c r="F18" s="156">
        <v>0</v>
      </c>
      <c r="G18" s="157">
        <f aca="true" t="shared" si="0" ref="G18:G26">E18*F18</f>
        <v>0</v>
      </c>
      <c r="O18" s="151">
        <v>2</v>
      </c>
      <c r="AA18" s="129">
        <v>1</v>
      </c>
      <c r="AB18" s="129">
        <v>1</v>
      </c>
      <c r="AC18" s="129">
        <v>1</v>
      </c>
      <c r="AZ18" s="129">
        <v>1</v>
      </c>
      <c r="BA18" s="129">
        <f aca="true" t="shared" si="1" ref="BA18:BA26">IF(AZ18=1,G18,0)</f>
        <v>0</v>
      </c>
      <c r="BB18" s="129">
        <f aca="true" t="shared" si="2" ref="BB18:BB26">IF(AZ18=2,G18,0)</f>
        <v>0</v>
      </c>
      <c r="BC18" s="129">
        <f aca="true" t="shared" si="3" ref="BC18:BC26">IF(AZ18=3,G18,0)</f>
        <v>0</v>
      </c>
      <c r="BD18" s="129">
        <f aca="true" t="shared" si="4" ref="BD18:BD26">IF(AZ18=4,G18,0)</f>
        <v>0</v>
      </c>
      <c r="BE18" s="129">
        <f aca="true" t="shared" si="5" ref="BE18:BE26">IF(AZ18=5,G18,0)</f>
        <v>0</v>
      </c>
      <c r="CZ18" s="129">
        <v>1.89</v>
      </c>
    </row>
    <row r="19" spans="1:104" ht="12.75">
      <c r="A19" s="152">
        <v>8</v>
      </c>
      <c r="B19" s="153" t="s">
        <v>95</v>
      </c>
      <c r="C19" s="154" t="s">
        <v>96</v>
      </c>
      <c r="D19" s="155" t="s">
        <v>77</v>
      </c>
      <c r="E19" s="156">
        <v>27</v>
      </c>
      <c r="F19" s="156">
        <v>0</v>
      </c>
      <c r="G19" s="157">
        <f t="shared" si="0"/>
        <v>0</v>
      </c>
      <c r="O19" s="151">
        <v>2</v>
      </c>
      <c r="AA19" s="129">
        <v>1</v>
      </c>
      <c r="AB19" s="129">
        <v>1</v>
      </c>
      <c r="AC19" s="129">
        <v>1</v>
      </c>
      <c r="AZ19" s="129">
        <v>1</v>
      </c>
      <c r="BA19" s="129">
        <f t="shared" si="1"/>
        <v>0</v>
      </c>
      <c r="BB19" s="129">
        <f t="shared" si="2"/>
        <v>0</v>
      </c>
      <c r="BC19" s="129">
        <f t="shared" si="3"/>
        <v>0</v>
      </c>
      <c r="BD19" s="129">
        <f t="shared" si="4"/>
        <v>0</v>
      </c>
      <c r="BE19" s="129">
        <f t="shared" si="5"/>
        <v>0</v>
      </c>
      <c r="CZ19" s="129">
        <v>0</v>
      </c>
    </row>
    <row r="20" spans="1:104" ht="12.75">
      <c r="A20" s="152">
        <v>9</v>
      </c>
      <c r="B20" s="153" t="s">
        <v>97</v>
      </c>
      <c r="C20" s="154" t="s">
        <v>98</v>
      </c>
      <c r="D20" s="155" t="s">
        <v>77</v>
      </c>
      <c r="E20" s="156">
        <v>17.44</v>
      </c>
      <c r="F20" s="156">
        <v>0</v>
      </c>
      <c r="G20" s="157">
        <f t="shared" si="0"/>
        <v>0</v>
      </c>
      <c r="O20" s="151">
        <v>2</v>
      </c>
      <c r="AA20" s="129">
        <v>1</v>
      </c>
      <c r="AB20" s="129">
        <v>1</v>
      </c>
      <c r="AC20" s="129">
        <v>1</v>
      </c>
      <c r="AZ20" s="129">
        <v>1</v>
      </c>
      <c r="BA20" s="129">
        <f t="shared" si="1"/>
        <v>0</v>
      </c>
      <c r="BB20" s="129">
        <f t="shared" si="2"/>
        <v>0</v>
      </c>
      <c r="BC20" s="129">
        <f t="shared" si="3"/>
        <v>0</v>
      </c>
      <c r="BD20" s="129">
        <f t="shared" si="4"/>
        <v>0</v>
      </c>
      <c r="BE20" s="129">
        <f t="shared" si="5"/>
        <v>0</v>
      </c>
      <c r="CZ20" s="129">
        <v>1.408</v>
      </c>
    </row>
    <row r="21" spans="1:104" ht="12.75">
      <c r="A21" s="152">
        <v>10</v>
      </c>
      <c r="B21" s="153" t="s">
        <v>99</v>
      </c>
      <c r="C21" s="154" t="s">
        <v>100</v>
      </c>
      <c r="D21" s="155" t="s">
        <v>77</v>
      </c>
      <c r="E21" s="156">
        <v>17.44</v>
      </c>
      <c r="F21" s="156">
        <v>0</v>
      </c>
      <c r="G21" s="157">
        <f t="shared" si="0"/>
        <v>0</v>
      </c>
      <c r="O21" s="151">
        <v>2</v>
      </c>
      <c r="AA21" s="129">
        <v>1</v>
      </c>
      <c r="AB21" s="129">
        <v>1</v>
      </c>
      <c r="AC21" s="129">
        <v>1</v>
      </c>
      <c r="AZ21" s="129">
        <v>1</v>
      </c>
      <c r="BA21" s="129">
        <f t="shared" si="1"/>
        <v>0</v>
      </c>
      <c r="BB21" s="129">
        <f t="shared" si="2"/>
        <v>0</v>
      </c>
      <c r="BC21" s="129">
        <f t="shared" si="3"/>
        <v>0</v>
      </c>
      <c r="BD21" s="129">
        <f t="shared" si="4"/>
        <v>0</v>
      </c>
      <c r="BE21" s="129">
        <f t="shared" si="5"/>
        <v>0</v>
      </c>
      <c r="CZ21" s="129">
        <v>0</v>
      </c>
    </row>
    <row r="22" spans="1:104" ht="12.75">
      <c r="A22" s="152">
        <v>11</v>
      </c>
      <c r="B22" s="153" t="s">
        <v>101</v>
      </c>
      <c r="C22" s="154" t="s">
        <v>102</v>
      </c>
      <c r="D22" s="155" t="s">
        <v>77</v>
      </c>
      <c r="E22" s="156">
        <v>4.98</v>
      </c>
      <c r="F22" s="156">
        <v>0</v>
      </c>
      <c r="G22" s="157">
        <f t="shared" si="0"/>
        <v>0</v>
      </c>
      <c r="O22" s="151">
        <v>2</v>
      </c>
      <c r="AA22" s="129">
        <v>1</v>
      </c>
      <c r="AB22" s="129">
        <v>1</v>
      </c>
      <c r="AC22" s="129">
        <v>1</v>
      </c>
      <c r="AZ22" s="129">
        <v>1</v>
      </c>
      <c r="BA22" s="129">
        <f t="shared" si="1"/>
        <v>0</v>
      </c>
      <c r="BB22" s="129">
        <f t="shared" si="2"/>
        <v>0</v>
      </c>
      <c r="BC22" s="129">
        <f t="shared" si="3"/>
        <v>0</v>
      </c>
      <c r="BD22" s="129">
        <f t="shared" si="4"/>
        <v>0</v>
      </c>
      <c r="BE22" s="129">
        <f t="shared" si="5"/>
        <v>0</v>
      </c>
      <c r="CZ22" s="129">
        <v>2.163</v>
      </c>
    </row>
    <row r="23" spans="1:104" ht="12.75">
      <c r="A23" s="152">
        <v>12</v>
      </c>
      <c r="B23" s="153" t="s">
        <v>103</v>
      </c>
      <c r="C23" s="154" t="s">
        <v>104</v>
      </c>
      <c r="D23" s="155" t="s">
        <v>105</v>
      </c>
      <c r="E23" s="156">
        <v>42</v>
      </c>
      <c r="F23" s="156">
        <v>0</v>
      </c>
      <c r="G23" s="157">
        <f t="shared" si="0"/>
        <v>0</v>
      </c>
      <c r="O23" s="151">
        <v>2</v>
      </c>
      <c r="AA23" s="129">
        <v>1</v>
      </c>
      <c r="AB23" s="129">
        <v>1</v>
      </c>
      <c r="AC23" s="129">
        <v>1</v>
      </c>
      <c r="AZ23" s="129">
        <v>1</v>
      </c>
      <c r="BA23" s="129">
        <f t="shared" si="1"/>
        <v>0</v>
      </c>
      <c r="BB23" s="129">
        <f t="shared" si="2"/>
        <v>0</v>
      </c>
      <c r="BC23" s="129">
        <f t="shared" si="3"/>
        <v>0</v>
      </c>
      <c r="BD23" s="129">
        <f t="shared" si="4"/>
        <v>0</v>
      </c>
      <c r="BE23" s="129">
        <f t="shared" si="5"/>
        <v>0</v>
      </c>
      <c r="CZ23" s="129">
        <v>0.022</v>
      </c>
    </row>
    <row r="24" spans="1:104" ht="12.75">
      <c r="A24" s="152">
        <v>13</v>
      </c>
      <c r="B24" s="153" t="s">
        <v>106</v>
      </c>
      <c r="C24" s="154" t="s">
        <v>107</v>
      </c>
      <c r="D24" s="155" t="s">
        <v>108</v>
      </c>
      <c r="E24" s="156">
        <v>0.2</v>
      </c>
      <c r="F24" s="156">
        <v>0</v>
      </c>
      <c r="G24" s="157">
        <f t="shared" si="0"/>
        <v>0</v>
      </c>
      <c r="O24" s="151">
        <v>2</v>
      </c>
      <c r="AA24" s="129">
        <v>1</v>
      </c>
      <c r="AB24" s="129">
        <v>1</v>
      </c>
      <c r="AC24" s="129">
        <v>1</v>
      </c>
      <c r="AZ24" s="129">
        <v>1</v>
      </c>
      <c r="BA24" s="129">
        <f t="shared" si="1"/>
        <v>0</v>
      </c>
      <c r="BB24" s="129">
        <f t="shared" si="2"/>
        <v>0</v>
      </c>
      <c r="BC24" s="129">
        <f t="shared" si="3"/>
        <v>0</v>
      </c>
      <c r="BD24" s="129">
        <f t="shared" si="4"/>
        <v>0</v>
      </c>
      <c r="BE24" s="129">
        <f t="shared" si="5"/>
        <v>0</v>
      </c>
      <c r="CZ24" s="129">
        <v>1.0544168</v>
      </c>
    </row>
    <row r="25" spans="1:104" ht="12.75">
      <c r="A25" s="152">
        <v>14</v>
      </c>
      <c r="B25" s="153" t="s">
        <v>109</v>
      </c>
      <c r="C25" s="154" t="s">
        <v>110</v>
      </c>
      <c r="D25" s="155" t="s">
        <v>77</v>
      </c>
      <c r="E25" s="156">
        <v>41.25</v>
      </c>
      <c r="F25" s="156">
        <v>0</v>
      </c>
      <c r="G25" s="157">
        <f t="shared" si="0"/>
        <v>0</v>
      </c>
      <c r="O25" s="151">
        <v>2</v>
      </c>
      <c r="AA25" s="129">
        <v>1</v>
      </c>
      <c r="AB25" s="129">
        <v>1</v>
      </c>
      <c r="AC25" s="129">
        <v>1</v>
      </c>
      <c r="AZ25" s="129">
        <v>1</v>
      </c>
      <c r="BA25" s="129">
        <f t="shared" si="1"/>
        <v>0</v>
      </c>
      <c r="BB25" s="129">
        <f t="shared" si="2"/>
        <v>0</v>
      </c>
      <c r="BC25" s="129">
        <f t="shared" si="3"/>
        <v>0</v>
      </c>
      <c r="BD25" s="129">
        <f t="shared" si="4"/>
        <v>0</v>
      </c>
      <c r="BE25" s="129">
        <f t="shared" si="5"/>
        <v>0</v>
      </c>
      <c r="CZ25" s="129">
        <v>0.355</v>
      </c>
    </row>
    <row r="26" spans="1:104" ht="12.75">
      <c r="A26" s="152">
        <v>15</v>
      </c>
      <c r="B26" s="153" t="s">
        <v>88</v>
      </c>
      <c r="C26" s="154" t="s">
        <v>89</v>
      </c>
      <c r="D26" s="155" t="s">
        <v>90</v>
      </c>
      <c r="E26" s="156">
        <v>54.50789336</v>
      </c>
      <c r="F26" s="156">
        <v>0</v>
      </c>
      <c r="G26" s="157">
        <f t="shared" si="0"/>
        <v>0</v>
      </c>
      <c r="O26" s="151">
        <v>2</v>
      </c>
      <c r="AA26" s="129">
        <v>7</v>
      </c>
      <c r="AB26" s="129">
        <v>1</v>
      </c>
      <c r="AC26" s="129">
        <v>2</v>
      </c>
      <c r="AZ26" s="129">
        <v>1</v>
      </c>
      <c r="BA26" s="129">
        <f t="shared" si="1"/>
        <v>0</v>
      </c>
      <c r="BB26" s="129">
        <f t="shared" si="2"/>
        <v>0</v>
      </c>
      <c r="BC26" s="129">
        <f t="shared" si="3"/>
        <v>0</v>
      </c>
      <c r="BD26" s="129">
        <f t="shared" si="4"/>
        <v>0</v>
      </c>
      <c r="BE26" s="129">
        <f t="shared" si="5"/>
        <v>0</v>
      </c>
      <c r="CZ26" s="129">
        <v>0</v>
      </c>
    </row>
    <row r="27" spans="1:57" ht="12.75">
      <c r="A27" s="158"/>
      <c r="B27" s="159" t="s">
        <v>68</v>
      </c>
      <c r="C27" s="160" t="str">
        <f>CONCATENATE(B17," ",C17)</f>
        <v>3 Svislé a kompletní konstrukce</v>
      </c>
      <c r="D27" s="158"/>
      <c r="E27" s="161"/>
      <c r="F27" s="161"/>
      <c r="G27" s="162">
        <f>SUM(G17:G26)</f>
        <v>0</v>
      </c>
      <c r="O27" s="151">
        <v>4</v>
      </c>
      <c r="BA27" s="163">
        <f>SUM(BA17:BA26)</f>
        <v>0</v>
      </c>
      <c r="BB27" s="163">
        <f>SUM(BB17:BB26)</f>
        <v>0</v>
      </c>
      <c r="BC27" s="163">
        <f>SUM(BC17:BC26)</f>
        <v>0</v>
      </c>
      <c r="BD27" s="163">
        <f>SUM(BD17:BD26)</f>
        <v>0</v>
      </c>
      <c r="BE27" s="163">
        <f>SUM(BE17:BE26)</f>
        <v>0</v>
      </c>
    </row>
    <row r="28" spans="1:15" ht="12.75">
      <c r="A28" s="144" t="s">
        <v>65</v>
      </c>
      <c r="B28" s="145" t="s">
        <v>111</v>
      </c>
      <c r="C28" s="146" t="s">
        <v>112</v>
      </c>
      <c r="D28" s="147"/>
      <c r="E28" s="148"/>
      <c r="F28" s="148"/>
      <c r="G28" s="149"/>
      <c r="H28" s="150"/>
      <c r="I28" s="150"/>
      <c r="O28" s="151">
        <v>1</v>
      </c>
    </row>
    <row r="29" spans="1:104" ht="12.75">
      <c r="A29" s="152">
        <v>16</v>
      </c>
      <c r="B29" s="153" t="s">
        <v>113</v>
      </c>
      <c r="C29" s="154" t="s">
        <v>114</v>
      </c>
      <c r="D29" s="155" t="s">
        <v>105</v>
      </c>
      <c r="E29" s="156">
        <v>58.1</v>
      </c>
      <c r="F29" s="156">
        <v>0</v>
      </c>
      <c r="G29" s="157">
        <f>E29*F29</f>
        <v>0</v>
      </c>
      <c r="O29" s="151">
        <v>2</v>
      </c>
      <c r="AA29" s="129">
        <v>1</v>
      </c>
      <c r="AB29" s="129">
        <v>1</v>
      </c>
      <c r="AC29" s="129">
        <v>1</v>
      </c>
      <c r="AZ29" s="129">
        <v>1</v>
      </c>
      <c r="BA29" s="129">
        <f>IF(AZ29=1,G29,0)</f>
        <v>0</v>
      </c>
      <c r="BB29" s="129">
        <f>IF(AZ29=2,G29,0)</f>
        <v>0</v>
      </c>
      <c r="BC29" s="129">
        <f>IF(AZ29=3,G29,0)</f>
        <v>0</v>
      </c>
      <c r="BD29" s="129">
        <f>IF(AZ29=4,G29,0)</f>
        <v>0</v>
      </c>
      <c r="BE29" s="129">
        <f>IF(AZ29=5,G29,0)</f>
        <v>0</v>
      </c>
      <c r="CZ29" s="129">
        <v>0.031</v>
      </c>
    </row>
    <row r="30" spans="1:104" ht="12.75">
      <c r="A30" s="152">
        <v>17</v>
      </c>
      <c r="B30" s="153" t="s">
        <v>115</v>
      </c>
      <c r="C30" s="154" t="s">
        <v>116</v>
      </c>
      <c r="D30" s="155" t="s">
        <v>105</v>
      </c>
      <c r="E30" s="156">
        <v>284.5</v>
      </c>
      <c r="F30" s="156">
        <v>0</v>
      </c>
      <c r="G30" s="157">
        <f>E30*F30</f>
        <v>0</v>
      </c>
      <c r="O30" s="151">
        <v>2</v>
      </c>
      <c r="AA30" s="129">
        <v>1</v>
      </c>
      <c r="AB30" s="129">
        <v>1</v>
      </c>
      <c r="AC30" s="129">
        <v>1</v>
      </c>
      <c r="AZ30" s="129">
        <v>1</v>
      </c>
      <c r="BA30" s="129">
        <f>IF(AZ30=1,G30,0)</f>
        <v>0</v>
      </c>
      <c r="BB30" s="129">
        <f>IF(AZ30=2,G30,0)</f>
        <v>0</v>
      </c>
      <c r="BC30" s="129">
        <f>IF(AZ30=3,G30,0)</f>
        <v>0</v>
      </c>
      <c r="BD30" s="129">
        <f>IF(AZ30=4,G30,0)</f>
        <v>0</v>
      </c>
      <c r="BE30" s="129">
        <f>IF(AZ30=5,G30,0)</f>
        <v>0</v>
      </c>
      <c r="CZ30" s="129">
        <v>0.01</v>
      </c>
    </row>
    <row r="31" spans="1:104" ht="12.75">
      <c r="A31" s="152">
        <v>18</v>
      </c>
      <c r="B31" s="153" t="s">
        <v>117</v>
      </c>
      <c r="C31" s="154" t="s">
        <v>89</v>
      </c>
      <c r="D31" s="155" t="s">
        <v>90</v>
      </c>
      <c r="E31" s="156">
        <v>4.6461</v>
      </c>
      <c r="F31" s="156">
        <v>0</v>
      </c>
      <c r="G31" s="157">
        <f>E31*F31</f>
        <v>0</v>
      </c>
      <c r="O31" s="151">
        <v>2</v>
      </c>
      <c r="AA31" s="129">
        <v>7</v>
      </c>
      <c r="AB31" s="129">
        <v>1</v>
      </c>
      <c r="AC31" s="129">
        <v>2</v>
      </c>
      <c r="AZ31" s="129">
        <v>1</v>
      </c>
      <c r="BA31" s="129">
        <f>IF(AZ31=1,G31,0)</f>
        <v>0</v>
      </c>
      <c r="BB31" s="129">
        <f>IF(AZ31=2,G31,0)</f>
        <v>0</v>
      </c>
      <c r="BC31" s="129">
        <f>IF(AZ31=3,G31,0)</f>
        <v>0</v>
      </c>
      <c r="BD31" s="129">
        <f>IF(AZ31=4,G31,0)</f>
        <v>0</v>
      </c>
      <c r="BE31" s="129">
        <f>IF(AZ31=5,G31,0)</f>
        <v>0</v>
      </c>
      <c r="CZ31" s="129">
        <v>0</v>
      </c>
    </row>
    <row r="32" spans="1:57" ht="12.75">
      <c r="A32" s="158"/>
      <c r="B32" s="159" t="s">
        <v>68</v>
      </c>
      <c r="C32" s="160" t="str">
        <f>CONCATENATE(B28," ",C28)</f>
        <v>6 Úpravy povrchu</v>
      </c>
      <c r="D32" s="158"/>
      <c r="E32" s="161"/>
      <c r="F32" s="161"/>
      <c r="G32" s="162">
        <f>SUM(G28:G31)</f>
        <v>0</v>
      </c>
      <c r="O32" s="151">
        <v>4</v>
      </c>
      <c r="BA32" s="163">
        <f>SUM(BA28:BA31)</f>
        <v>0</v>
      </c>
      <c r="BB32" s="163">
        <f>SUM(BB28:BB31)</f>
        <v>0</v>
      </c>
      <c r="BC32" s="163">
        <f>SUM(BC28:BC31)</f>
        <v>0</v>
      </c>
      <c r="BD32" s="163">
        <f>SUM(BD28:BD31)</f>
        <v>0</v>
      </c>
      <c r="BE32" s="163">
        <f>SUM(BE28:BE31)</f>
        <v>0</v>
      </c>
    </row>
    <row r="33" spans="1:15" ht="12.75">
      <c r="A33" s="144" t="s">
        <v>65</v>
      </c>
      <c r="B33" s="145" t="s">
        <v>118</v>
      </c>
      <c r="C33" s="146" t="s">
        <v>119</v>
      </c>
      <c r="D33" s="147"/>
      <c r="E33" s="148"/>
      <c r="F33" s="148"/>
      <c r="G33" s="149"/>
      <c r="H33" s="150"/>
      <c r="I33" s="150"/>
      <c r="O33" s="151">
        <v>1</v>
      </c>
    </row>
    <row r="34" spans="1:104" ht="12.75">
      <c r="A34" s="152">
        <v>19</v>
      </c>
      <c r="B34" s="153" t="s">
        <v>120</v>
      </c>
      <c r="C34" s="154" t="s">
        <v>121</v>
      </c>
      <c r="D34" s="155" t="s">
        <v>77</v>
      </c>
      <c r="E34" s="156">
        <v>25</v>
      </c>
      <c r="F34" s="156">
        <v>0</v>
      </c>
      <c r="G34" s="157">
        <f aca="true" t="shared" si="6" ref="G34:G42">E34*F34</f>
        <v>0</v>
      </c>
      <c r="O34" s="151">
        <v>2</v>
      </c>
      <c r="AA34" s="129">
        <v>1</v>
      </c>
      <c r="AB34" s="129">
        <v>1</v>
      </c>
      <c r="AC34" s="129">
        <v>1</v>
      </c>
      <c r="AZ34" s="129">
        <v>1</v>
      </c>
      <c r="BA34" s="129">
        <f aca="true" t="shared" si="7" ref="BA34:BA42">IF(AZ34=1,G34,0)</f>
        <v>0</v>
      </c>
      <c r="BB34" s="129">
        <f aca="true" t="shared" si="8" ref="BB34:BB42">IF(AZ34=2,G34,0)</f>
        <v>0</v>
      </c>
      <c r="BC34" s="129">
        <f aca="true" t="shared" si="9" ref="BC34:BC42">IF(AZ34=3,G34,0)</f>
        <v>0</v>
      </c>
      <c r="BD34" s="129">
        <f aca="true" t="shared" si="10" ref="BD34:BD42">IF(AZ34=4,G34,0)</f>
        <v>0</v>
      </c>
      <c r="BE34" s="129">
        <f aca="true" t="shared" si="11" ref="BE34:BE42">IF(AZ34=5,G34,0)</f>
        <v>0</v>
      </c>
      <c r="CZ34" s="129">
        <v>0</v>
      </c>
    </row>
    <row r="35" spans="1:104" ht="12.75">
      <c r="A35" s="152">
        <v>20</v>
      </c>
      <c r="B35" s="153" t="s">
        <v>122</v>
      </c>
      <c r="C35" s="154" t="s">
        <v>123</v>
      </c>
      <c r="D35" s="155" t="s">
        <v>124</v>
      </c>
      <c r="E35" s="156">
        <v>10</v>
      </c>
      <c r="F35" s="156">
        <v>0</v>
      </c>
      <c r="G35" s="157">
        <f t="shared" si="6"/>
        <v>0</v>
      </c>
      <c r="O35" s="151">
        <v>2</v>
      </c>
      <c r="AA35" s="129">
        <v>1</v>
      </c>
      <c r="AB35" s="129">
        <v>1</v>
      </c>
      <c r="AC35" s="129">
        <v>1</v>
      </c>
      <c r="AZ35" s="129">
        <v>1</v>
      </c>
      <c r="BA35" s="129">
        <f t="shared" si="7"/>
        <v>0</v>
      </c>
      <c r="BB35" s="129">
        <f t="shared" si="8"/>
        <v>0</v>
      </c>
      <c r="BC35" s="129">
        <f t="shared" si="9"/>
        <v>0</v>
      </c>
      <c r="BD35" s="129">
        <f t="shared" si="10"/>
        <v>0</v>
      </c>
      <c r="BE35" s="129">
        <f t="shared" si="11"/>
        <v>0</v>
      </c>
      <c r="CZ35" s="129">
        <v>0</v>
      </c>
    </row>
    <row r="36" spans="1:104" ht="12.75">
      <c r="A36" s="152">
        <v>21</v>
      </c>
      <c r="B36" s="153" t="s">
        <v>125</v>
      </c>
      <c r="C36" s="154" t="s">
        <v>126</v>
      </c>
      <c r="D36" s="155" t="s">
        <v>124</v>
      </c>
      <c r="E36" s="156">
        <v>2</v>
      </c>
      <c r="F36" s="156">
        <v>0</v>
      </c>
      <c r="G36" s="157">
        <f t="shared" si="6"/>
        <v>0</v>
      </c>
      <c r="O36" s="151">
        <v>2</v>
      </c>
      <c r="AA36" s="129">
        <v>1</v>
      </c>
      <c r="AB36" s="129">
        <v>1</v>
      </c>
      <c r="AC36" s="129">
        <v>1</v>
      </c>
      <c r="AZ36" s="129">
        <v>1</v>
      </c>
      <c r="BA36" s="129">
        <f t="shared" si="7"/>
        <v>0</v>
      </c>
      <c r="BB36" s="129">
        <f t="shared" si="8"/>
        <v>0</v>
      </c>
      <c r="BC36" s="129">
        <f t="shared" si="9"/>
        <v>0</v>
      </c>
      <c r="BD36" s="129">
        <f t="shared" si="10"/>
        <v>0</v>
      </c>
      <c r="BE36" s="129">
        <f t="shared" si="11"/>
        <v>0</v>
      </c>
      <c r="CZ36" s="129">
        <v>0</v>
      </c>
    </row>
    <row r="37" spans="1:104" ht="12.75">
      <c r="A37" s="152">
        <v>22</v>
      </c>
      <c r="B37" s="153" t="s">
        <v>127</v>
      </c>
      <c r="C37" s="154" t="s">
        <v>128</v>
      </c>
      <c r="D37" s="155" t="s">
        <v>105</v>
      </c>
      <c r="E37" s="156">
        <v>4</v>
      </c>
      <c r="F37" s="156">
        <v>0</v>
      </c>
      <c r="G37" s="157">
        <f t="shared" si="6"/>
        <v>0</v>
      </c>
      <c r="O37" s="151">
        <v>2</v>
      </c>
      <c r="AA37" s="129">
        <v>1</v>
      </c>
      <c r="AB37" s="129">
        <v>1</v>
      </c>
      <c r="AC37" s="129">
        <v>1</v>
      </c>
      <c r="AZ37" s="129">
        <v>1</v>
      </c>
      <c r="BA37" s="129">
        <f t="shared" si="7"/>
        <v>0</v>
      </c>
      <c r="BB37" s="129">
        <f t="shared" si="8"/>
        <v>0</v>
      </c>
      <c r="BC37" s="129">
        <f t="shared" si="9"/>
        <v>0</v>
      </c>
      <c r="BD37" s="129">
        <f t="shared" si="10"/>
        <v>0</v>
      </c>
      <c r="BE37" s="129">
        <f t="shared" si="11"/>
        <v>0</v>
      </c>
      <c r="CZ37" s="129">
        <v>0</v>
      </c>
    </row>
    <row r="38" spans="1:104" ht="12.75">
      <c r="A38" s="152">
        <v>23</v>
      </c>
      <c r="B38" s="153" t="s">
        <v>129</v>
      </c>
      <c r="C38" s="154" t="s">
        <v>130</v>
      </c>
      <c r="D38" s="155" t="s">
        <v>105</v>
      </c>
      <c r="E38" s="156">
        <v>58.1</v>
      </c>
      <c r="F38" s="156">
        <v>0</v>
      </c>
      <c r="G38" s="157">
        <f t="shared" si="6"/>
        <v>0</v>
      </c>
      <c r="O38" s="151">
        <v>2</v>
      </c>
      <c r="AA38" s="129">
        <v>1</v>
      </c>
      <c r="AB38" s="129">
        <v>1</v>
      </c>
      <c r="AC38" s="129">
        <v>1</v>
      </c>
      <c r="AZ38" s="129">
        <v>1</v>
      </c>
      <c r="BA38" s="129">
        <f t="shared" si="7"/>
        <v>0</v>
      </c>
      <c r="BB38" s="129">
        <f t="shared" si="8"/>
        <v>0</v>
      </c>
      <c r="BC38" s="129">
        <f t="shared" si="9"/>
        <v>0</v>
      </c>
      <c r="BD38" s="129">
        <f t="shared" si="10"/>
        <v>0</v>
      </c>
      <c r="BE38" s="129">
        <f t="shared" si="11"/>
        <v>0</v>
      </c>
      <c r="CZ38" s="129">
        <v>0.016</v>
      </c>
    </row>
    <row r="39" spans="1:104" ht="12.75">
      <c r="A39" s="152">
        <v>24</v>
      </c>
      <c r="B39" s="153" t="s">
        <v>131</v>
      </c>
      <c r="C39" s="154" t="s">
        <v>132</v>
      </c>
      <c r="D39" s="155" t="s">
        <v>108</v>
      </c>
      <c r="E39" s="156">
        <v>4</v>
      </c>
      <c r="F39" s="156">
        <v>0</v>
      </c>
      <c r="G39" s="157">
        <f t="shared" si="6"/>
        <v>0</v>
      </c>
      <c r="O39" s="151">
        <v>2</v>
      </c>
      <c r="AA39" s="129">
        <v>1</v>
      </c>
      <c r="AB39" s="129">
        <v>1</v>
      </c>
      <c r="AC39" s="129">
        <v>1</v>
      </c>
      <c r="AZ39" s="129">
        <v>1</v>
      </c>
      <c r="BA39" s="129">
        <f t="shared" si="7"/>
        <v>0</v>
      </c>
      <c r="BB39" s="129">
        <f t="shared" si="8"/>
        <v>0</v>
      </c>
      <c r="BC39" s="129">
        <f t="shared" si="9"/>
        <v>0</v>
      </c>
      <c r="BD39" s="129">
        <f t="shared" si="10"/>
        <v>0</v>
      </c>
      <c r="BE39" s="129">
        <f t="shared" si="11"/>
        <v>0</v>
      </c>
      <c r="CZ39" s="129">
        <v>0</v>
      </c>
    </row>
    <row r="40" spans="1:104" ht="12.75">
      <c r="A40" s="152">
        <v>25</v>
      </c>
      <c r="B40" s="153" t="s">
        <v>133</v>
      </c>
      <c r="C40" s="154" t="s">
        <v>134</v>
      </c>
      <c r="D40" s="155" t="s">
        <v>108</v>
      </c>
      <c r="E40" s="156">
        <v>4</v>
      </c>
      <c r="F40" s="156">
        <v>0</v>
      </c>
      <c r="G40" s="157">
        <f t="shared" si="6"/>
        <v>0</v>
      </c>
      <c r="O40" s="151">
        <v>2</v>
      </c>
      <c r="AA40" s="129">
        <v>1</v>
      </c>
      <c r="AB40" s="129">
        <v>1</v>
      </c>
      <c r="AC40" s="129">
        <v>1</v>
      </c>
      <c r="AZ40" s="129">
        <v>1</v>
      </c>
      <c r="BA40" s="129">
        <f t="shared" si="7"/>
        <v>0</v>
      </c>
      <c r="BB40" s="129">
        <f t="shared" si="8"/>
        <v>0</v>
      </c>
      <c r="BC40" s="129">
        <f t="shared" si="9"/>
        <v>0</v>
      </c>
      <c r="BD40" s="129">
        <f t="shared" si="10"/>
        <v>0</v>
      </c>
      <c r="BE40" s="129">
        <f t="shared" si="11"/>
        <v>0</v>
      </c>
      <c r="CZ40" s="129">
        <v>0</v>
      </c>
    </row>
    <row r="41" spans="1:104" ht="12.75">
      <c r="A41" s="152">
        <v>26</v>
      </c>
      <c r="B41" s="153" t="s">
        <v>135</v>
      </c>
      <c r="C41" s="154" t="s">
        <v>136</v>
      </c>
      <c r="D41" s="155" t="s">
        <v>108</v>
      </c>
      <c r="E41" s="156">
        <v>40</v>
      </c>
      <c r="F41" s="156">
        <v>0</v>
      </c>
      <c r="G41" s="157">
        <f t="shared" si="6"/>
        <v>0</v>
      </c>
      <c r="O41" s="151">
        <v>2</v>
      </c>
      <c r="AA41" s="129">
        <v>1</v>
      </c>
      <c r="AB41" s="129">
        <v>1</v>
      </c>
      <c r="AC41" s="129">
        <v>1</v>
      </c>
      <c r="AZ41" s="129">
        <v>1</v>
      </c>
      <c r="BA41" s="129">
        <f t="shared" si="7"/>
        <v>0</v>
      </c>
      <c r="BB41" s="129">
        <f t="shared" si="8"/>
        <v>0</v>
      </c>
      <c r="BC41" s="129">
        <f t="shared" si="9"/>
        <v>0</v>
      </c>
      <c r="BD41" s="129">
        <f t="shared" si="10"/>
        <v>0</v>
      </c>
      <c r="BE41" s="129">
        <f t="shared" si="11"/>
        <v>0</v>
      </c>
      <c r="CZ41" s="129">
        <v>0</v>
      </c>
    </row>
    <row r="42" spans="1:104" ht="12.75">
      <c r="A42" s="152">
        <v>27</v>
      </c>
      <c r="B42" s="153" t="s">
        <v>137</v>
      </c>
      <c r="C42" s="154" t="s">
        <v>138</v>
      </c>
      <c r="D42" s="155" t="s">
        <v>77</v>
      </c>
      <c r="E42" s="156">
        <v>300</v>
      </c>
      <c r="F42" s="156">
        <v>0</v>
      </c>
      <c r="G42" s="157">
        <f t="shared" si="6"/>
        <v>0</v>
      </c>
      <c r="O42" s="151">
        <v>2</v>
      </c>
      <c r="AA42" s="129">
        <v>1</v>
      </c>
      <c r="AB42" s="129">
        <v>1</v>
      </c>
      <c r="AC42" s="129">
        <v>1</v>
      </c>
      <c r="AZ42" s="129">
        <v>1</v>
      </c>
      <c r="BA42" s="129">
        <f t="shared" si="7"/>
        <v>0</v>
      </c>
      <c r="BB42" s="129">
        <f t="shared" si="8"/>
        <v>0</v>
      </c>
      <c r="BC42" s="129">
        <f t="shared" si="9"/>
        <v>0</v>
      </c>
      <c r="BD42" s="129">
        <f t="shared" si="10"/>
        <v>0</v>
      </c>
      <c r="BE42" s="129">
        <f t="shared" si="11"/>
        <v>0</v>
      </c>
      <c r="CZ42" s="129">
        <v>0</v>
      </c>
    </row>
    <row r="43" spans="1:57" ht="12.75">
      <c r="A43" s="158"/>
      <c r="B43" s="159" t="s">
        <v>68</v>
      </c>
      <c r="C43" s="160" t="str">
        <f>CONCATENATE(B33," ",C33)</f>
        <v>96 Bourání konstrukcí</v>
      </c>
      <c r="D43" s="158"/>
      <c r="E43" s="161"/>
      <c r="F43" s="161"/>
      <c r="G43" s="162">
        <f>SUM(G33:G42)</f>
        <v>0</v>
      </c>
      <c r="O43" s="151">
        <v>4</v>
      </c>
      <c r="BA43" s="163">
        <f>SUM(BA33:BA42)</f>
        <v>0</v>
      </c>
      <c r="BB43" s="163">
        <f>SUM(BB33:BB42)</f>
        <v>0</v>
      </c>
      <c r="BC43" s="163">
        <f>SUM(BC33:BC42)</f>
        <v>0</v>
      </c>
      <c r="BD43" s="163">
        <f>SUM(BD33:BD42)</f>
        <v>0</v>
      </c>
      <c r="BE43" s="163">
        <f>SUM(BE33:BE42)</f>
        <v>0</v>
      </c>
    </row>
    <row r="44" spans="1:15" ht="12.75">
      <c r="A44" s="144" t="s">
        <v>65</v>
      </c>
      <c r="B44" s="145" t="s">
        <v>139</v>
      </c>
      <c r="C44" s="146" t="s">
        <v>140</v>
      </c>
      <c r="D44" s="147"/>
      <c r="E44" s="148"/>
      <c r="F44" s="148"/>
      <c r="G44" s="149"/>
      <c r="H44" s="150"/>
      <c r="I44" s="150"/>
      <c r="O44" s="151">
        <v>1</v>
      </c>
    </row>
    <row r="45" spans="1:104" ht="12.75">
      <c r="A45" s="152">
        <v>28</v>
      </c>
      <c r="B45" s="153" t="s">
        <v>141</v>
      </c>
      <c r="C45" s="154" t="s">
        <v>142</v>
      </c>
      <c r="D45" s="155" t="s">
        <v>143</v>
      </c>
      <c r="E45" s="156">
        <v>28.8</v>
      </c>
      <c r="F45" s="156">
        <v>0</v>
      </c>
      <c r="G45" s="157">
        <f>E45*F45</f>
        <v>0</v>
      </c>
      <c r="O45" s="151">
        <v>2</v>
      </c>
      <c r="AA45" s="129">
        <v>1</v>
      </c>
      <c r="AB45" s="129">
        <v>7</v>
      </c>
      <c r="AC45" s="129">
        <v>7</v>
      </c>
      <c r="AZ45" s="129">
        <v>2</v>
      </c>
      <c r="BA45" s="129">
        <f>IF(AZ45=1,G45,0)</f>
        <v>0</v>
      </c>
      <c r="BB45" s="129">
        <f>IF(AZ45=2,G45,0)</f>
        <v>0</v>
      </c>
      <c r="BC45" s="129">
        <f>IF(AZ45=3,G45,0)</f>
        <v>0</v>
      </c>
      <c r="BD45" s="129">
        <f>IF(AZ45=4,G45,0)</f>
        <v>0</v>
      </c>
      <c r="BE45" s="129">
        <f>IF(AZ45=5,G45,0)</f>
        <v>0</v>
      </c>
      <c r="CZ45" s="129">
        <v>0</v>
      </c>
    </row>
    <row r="46" spans="1:104" ht="12.75">
      <c r="A46" s="152">
        <v>29</v>
      </c>
      <c r="B46" s="153" t="s">
        <v>144</v>
      </c>
      <c r="C46" s="154" t="s">
        <v>145</v>
      </c>
      <c r="D46" s="155" t="s">
        <v>124</v>
      </c>
      <c r="E46" s="156">
        <v>8</v>
      </c>
      <c r="F46" s="156">
        <v>0</v>
      </c>
      <c r="G46" s="157">
        <f>E46*F46</f>
        <v>0</v>
      </c>
      <c r="O46" s="151">
        <v>2</v>
      </c>
      <c r="AA46" s="129">
        <v>11</v>
      </c>
      <c r="AB46" s="129">
        <v>0</v>
      </c>
      <c r="AC46" s="129">
        <v>1</v>
      </c>
      <c r="AZ46" s="129">
        <v>2</v>
      </c>
      <c r="BA46" s="129">
        <f>IF(AZ46=1,G46,0)</f>
        <v>0</v>
      </c>
      <c r="BB46" s="129">
        <f>IF(AZ46=2,G46,0)</f>
        <v>0</v>
      </c>
      <c r="BC46" s="129">
        <f>IF(AZ46=3,G46,0)</f>
        <v>0</v>
      </c>
      <c r="BD46" s="129">
        <f>IF(AZ46=4,G46,0)</f>
        <v>0</v>
      </c>
      <c r="BE46" s="129">
        <f>IF(AZ46=5,G46,0)</f>
        <v>0</v>
      </c>
      <c r="CZ46" s="129">
        <v>0.05</v>
      </c>
    </row>
    <row r="47" spans="1:104" ht="12.75">
      <c r="A47" s="152">
        <v>30</v>
      </c>
      <c r="B47" s="153" t="s">
        <v>146</v>
      </c>
      <c r="C47" s="154" t="s">
        <v>147</v>
      </c>
      <c r="D47" s="155" t="s">
        <v>90</v>
      </c>
      <c r="E47" s="156">
        <v>0.4</v>
      </c>
      <c r="F47" s="156">
        <v>0</v>
      </c>
      <c r="G47" s="157">
        <f>E47*F47</f>
        <v>0</v>
      </c>
      <c r="O47" s="151">
        <v>2</v>
      </c>
      <c r="AA47" s="129">
        <v>7</v>
      </c>
      <c r="AB47" s="129">
        <v>1001</v>
      </c>
      <c r="AC47" s="129">
        <v>5</v>
      </c>
      <c r="AZ47" s="129">
        <v>2</v>
      </c>
      <c r="BA47" s="129">
        <f>IF(AZ47=1,G47,0)</f>
        <v>0</v>
      </c>
      <c r="BB47" s="129">
        <f>IF(AZ47=2,G47,0)</f>
        <v>0</v>
      </c>
      <c r="BC47" s="129">
        <f>IF(AZ47=3,G47,0)</f>
        <v>0</v>
      </c>
      <c r="BD47" s="129">
        <f>IF(AZ47=4,G47,0)</f>
        <v>0</v>
      </c>
      <c r="BE47" s="129">
        <f>IF(AZ47=5,G47,0)</f>
        <v>0</v>
      </c>
      <c r="CZ47" s="129">
        <v>0</v>
      </c>
    </row>
    <row r="48" spans="1:57" ht="12.75">
      <c r="A48" s="158"/>
      <c r="B48" s="159" t="s">
        <v>68</v>
      </c>
      <c r="C48" s="160" t="str">
        <f>CONCATENATE(B44," ",C44)</f>
        <v>762 Konstrukce tesařské</v>
      </c>
      <c r="D48" s="158"/>
      <c r="E48" s="161"/>
      <c r="F48" s="161"/>
      <c r="G48" s="162">
        <f>SUM(G44:G47)</f>
        <v>0</v>
      </c>
      <c r="O48" s="151">
        <v>4</v>
      </c>
      <c r="BA48" s="163">
        <f>SUM(BA44:BA47)</f>
        <v>0</v>
      </c>
      <c r="BB48" s="163">
        <f>SUM(BB44:BB47)</f>
        <v>0</v>
      </c>
      <c r="BC48" s="163">
        <f>SUM(BC44:BC47)</f>
        <v>0</v>
      </c>
      <c r="BD48" s="163">
        <f>SUM(BD44:BD47)</f>
        <v>0</v>
      </c>
      <c r="BE48" s="163">
        <f>SUM(BE44:BE47)</f>
        <v>0</v>
      </c>
    </row>
    <row r="49" spans="1:15" ht="12.75">
      <c r="A49" s="144" t="s">
        <v>65</v>
      </c>
      <c r="B49" s="145" t="s">
        <v>148</v>
      </c>
      <c r="C49" s="146" t="s">
        <v>149</v>
      </c>
      <c r="D49" s="147"/>
      <c r="E49" s="148"/>
      <c r="F49" s="148"/>
      <c r="G49" s="149"/>
      <c r="H49" s="150"/>
      <c r="I49" s="150"/>
      <c r="O49" s="151">
        <v>1</v>
      </c>
    </row>
    <row r="50" spans="1:104" ht="12.75">
      <c r="A50" s="152">
        <v>31</v>
      </c>
      <c r="B50" s="153" t="s">
        <v>150</v>
      </c>
      <c r="C50" s="154" t="s">
        <v>151</v>
      </c>
      <c r="D50" s="155" t="s">
        <v>124</v>
      </c>
      <c r="E50" s="156">
        <v>1</v>
      </c>
      <c r="F50" s="156">
        <v>0</v>
      </c>
      <c r="G50" s="157">
        <f>E50*F50</f>
        <v>0</v>
      </c>
      <c r="O50" s="151">
        <v>2</v>
      </c>
      <c r="AA50" s="129">
        <v>1</v>
      </c>
      <c r="AB50" s="129">
        <v>7</v>
      </c>
      <c r="AC50" s="129">
        <v>7</v>
      </c>
      <c r="AZ50" s="129">
        <v>2</v>
      </c>
      <c r="BA50" s="129">
        <f>IF(AZ50=1,G50,0)</f>
        <v>0</v>
      </c>
      <c r="BB50" s="129">
        <f>IF(AZ50=2,G50,0)</f>
        <v>0</v>
      </c>
      <c r="BC50" s="129">
        <f>IF(AZ50=3,G50,0)</f>
        <v>0</v>
      </c>
      <c r="BD50" s="129">
        <f>IF(AZ50=4,G50,0)</f>
        <v>0</v>
      </c>
      <c r="BE50" s="129">
        <f>IF(AZ50=5,G50,0)</f>
        <v>0</v>
      </c>
      <c r="CZ50" s="129">
        <v>0</v>
      </c>
    </row>
    <row r="51" spans="1:104" ht="12.75">
      <c r="A51" s="152">
        <v>32</v>
      </c>
      <c r="B51" s="153" t="s">
        <v>152</v>
      </c>
      <c r="C51" s="154" t="s">
        <v>153</v>
      </c>
      <c r="D51" s="155" t="s">
        <v>154</v>
      </c>
      <c r="E51" s="156">
        <v>1</v>
      </c>
      <c r="F51" s="156">
        <v>0</v>
      </c>
      <c r="G51" s="157">
        <f>E51*F51</f>
        <v>0</v>
      </c>
      <c r="O51" s="151">
        <v>2</v>
      </c>
      <c r="AA51" s="129">
        <v>11</v>
      </c>
      <c r="AB51" s="129">
        <v>0</v>
      </c>
      <c r="AC51" s="129">
        <v>2</v>
      </c>
      <c r="AZ51" s="129">
        <v>2</v>
      </c>
      <c r="BA51" s="129">
        <f>IF(AZ51=1,G51,0)</f>
        <v>0</v>
      </c>
      <c r="BB51" s="129">
        <f>IF(AZ51=2,G51,0)</f>
        <v>0</v>
      </c>
      <c r="BC51" s="129">
        <f>IF(AZ51=3,G51,0)</f>
        <v>0</v>
      </c>
      <c r="BD51" s="129">
        <f>IF(AZ51=4,G51,0)</f>
        <v>0</v>
      </c>
      <c r="BE51" s="129">
        <f>IF(AZ51=5,G51,0)</f>
        <v>0</v>
      </c>
      <c r="CZ51" s="129">
        <v>0.34</v>
      </c>
    </row>
    <row r="52" spans="1:104" ht="12.75">
      <c r="A52" s="152">
        <v>33</v>
      </c>
      <c r="B52" s="153" t="s">
        <v>146</v>
      </c>
      <c r="C52" s="154" t="s">
        <v>147</v>
      </c>
      <c r="D52" s="155" t="s">
        <v>90</v>
      </c>
      <c r="E52" s="156">
        <v>0.34</v>
      </c>
      <c r="F52" s="156">
        <v>0</v>
      </c>
      <c r="G52" s="157">
        <f>E52*F52</f>
        <v>0</v>
      </c>
      <c r="O52" s="151">
        <v>2</v>
      </c>
      <c r="AA52" s="129">
        <v>7</v>
      </c>
      <c r="AB52" s="129">
        <v>1001</v>
      </c>
      <c r="AC52" s="129">
        <v>5</v>
      </c>
      <c r="AZ52" s="129">
        <v>2</v>
      </c>
      <c r="BA52" s="129">
        <f>IF(AZ52=1,G52,0)</f>
        <v>0</v>
      </c>
      <c r="BB52" s="129">
        <f>IF(AZ52=2,G52,0)</f>
        <v>0</v>
      </c>
      <c r="BC52" s="129">
        <f>IF(AZ52=3,G52,0)</f>
        <v>0</v>
      </c>
      <c r="BD52" s="129">
        <f>IF(AZ52=4,G52,0)</f>
        <v>0</v>
      </c>
      <c r="BE52" s="129">
        <f>IF(AZ52=5,G52,0)</f>
        <v>0</v>
      </c>
      <c r="CZ52" s="129">
        <v>0</v>
      </c>
    </row>
    <row r="53" spans="1:57" ht="12.75">
      <c r="A53" s="158"/>
      <c r="B53" s="159" t="s">
        <v>68</v>
      </c>
      <c r="C53" s="160" t="str">
        <f>CONCATENATE(B49," ",C49)</f>
        <v>767 Konstrukce zámečnické</v>
      </c>
      <c r="D53" s="158"/>
      <c r="E53" s="161"/>
      <c r="F53" s="161"/>
      <c r="G53" s="162">
        <f>SUM(G49:G52)</f>
        <v>0</v>
      </c>
      <c r="O53" s="151">
        <v>4</v>
      </c>
      <c r="BA53" s="163">
        <f>SUM(BA49:BA52)</f>
        <v>0</v>
      </c>
      <c r="BB53" s="163">
        <f>SUM(BB49:BB52)</f>
        <v>0</v>
      </c>
      <c r="BC53" s="163">
        <f>SUM(BC49:BC52)</f>
        <v>0</v>
      </c>
      <c r="BD53" s="163">
        <f>SUM(BD49:BD52)</f>
        <v>0</v>
      </c>
      <c r="BE53" s="163">
        <f>SUM(BE49:BE52)</f>
        <v>0</v>
      </c>
    </row>
    <row r="54" spans="1:15" ht="12.75">
      <c r="A54" s="144" t="s">
        <v>65</v>
      </c>
      <c r="B54" s="145" t="s">
        <v>155</v>
      </c>
      <c r="C54" s="146" t="s">
        <v>156</v>
      </c>
      <c r="D54" s="147"/>
      <c r="E54" s="148"/>
      <c r="F54" s="148"/>
      <c r="G54" s="149"/>
      <c r="H54" s="150"/>
      <c r="I54" s="150"/>
      <c r="O54" s="151">
        <v>1</v>
      </c>
    </row>
    <row r="55" spans="1:104" ht="12.75">
      <c r="A55" s="152">
        <v>34</v>
      </c>
      <c r="B55" s="153" t="s">
        <v>157</v>
      </c>
      <c r="C55" s="154" t="s">
        <v>158</v>
      </c>
      <c r="D55" s="155" t="s">
        <v>105</v>
      </c>
      <c r="E55" s="156">
        <v>82.8</v>
      </c>
      <c r="F55" s="156">
        <v>0</v>
      </c>
      <c r="G55" s="157">
        <f>E55*F55</f>
        <v>0</v>
      </c>
      <c r="O55" s="151">
        <v>2</v>
      </c>
      <c r="AA55" s="129">
        <v>1</v>
      </c>
      <c r="AB55" s="129">
        <v>7</v>
      </c>
      <c r="AC55" s="129">
        <v>7</v>
      </c>
      <c r="AZ55" s="129">
        <v>2</v>
      </c>
      <c r="BA55" s="129">
        <f>IF(AZ55=1,G55,0)</f>
        <v>0</v>
      </c>
      <c r="BB55" s="129">
        <f>IF(AZ55=2,G55,0)</f>
        <v>0</v>
      </c>
      <c r="BC55" s="129">
        <f>IF(AZ55=3,G55,0)</f>
        <v>0</v>
      </c>
      <c r="BD55" s="129">
        <f>IF(AZ55=4,G55,0)</f>
        <v>0</v>
      </c>
      <c r="BE55" s="129">
        <f>IF(AZ55=5,G55,0)</f>
        <v>0</v>
      </c>
      <c r="CZ55" s="129">
        <v>0</v>
      </c>
    </row>
    <row r="56" spans="1:57" ht="12.75">
      <c r="A56" s="158"/>
      <c r="B56" s="159" t="s">
        <v>68</v>
      </c>
      <c r="C56" s="160" t="str">
        <f>CONCATENATE(B54," ",C54)</f>
        <v>783 Nátěry</v>
      </c>
      <c r="D56" s="158"/>
      <c r="E56" s="161"/>
      <c r="F56" s="161"/>
      <c r="G56" s="162">
        <f>SUM(G54:G55)</f>
        <v>0</v>
      </c>
      <c r="O56" s="151">
        <v>4</v>
      </c>
      <c r="BA56" s="163">
        <f>SUM(BA54:BA55)</f>
        <v>0</v>
      </c>
      <c r="BB56" s="163">
        <f>SUM(BB54:BB55)</f>
        <v>0</v>
      </c>
      <c r="BC56" s="163">
        <f>SUM(BC54:BC55)</f>
        <v>0</v>
      </c>
      <c r="BD56" s="163">
        <f>SUM(BD54:BD55)</f>
        <v>0</v>
      </c>
      <c r="BE56" s="163">
        <f>SUM(BE54:BE55)</f>
        <v>0</v>
      </c>
    </row>
    <row r="57" spans="1:15" ht="12.75">
      <c r="A57" s="144" t="s">
        <v>65</v>
      </c>
      <c r="B57" s="145" t="s">
        <v>159</v>
      </c>
      <c r="C57" s="146" t="s">
        <v>160</v>
      </c>
      <c r="D57" s="147"/>
      <c r="E57" s="148"/>
      <c r="F57" s="148"/>
      <c r="G57" s="149"/>
      <c r="H57" s="150"/>
      <c r="I57" s="150"/>
      <c r="O57" s="151">
        <v>1</v>
      </c>
    </row>
    <row r="58" spans="1:104" ht="12.75">
      <c r="A58" s="152">
        <v>35</v>
      </c>
      <c r="B58" s="153" t="s">
        <v>161</v>
      </c>
      <c r="C58" s="154" t="s">
        <v>162</v>
      </c>
      <c r="D58" s="155" t="s">
        <v>105</v>
      </c>
      <c r="E58" s="156">
        <v>58.1</v>
      </c>
      <c r="F58" s="156">
        <v>0</v>
      </c>
      <c r="G58" s="157">
        <f>E58*F58</f>
        <v>0</v>
      </c>
      <c r="O58" s="151">
        <v>2</v>
      </c>
      <c r="AA58" s="129">
        <v>1</v>
      </c>
      <c r="AB58" s="129">
        <v>7</v>
      </c>
      <c r="AC58" s="129">
        <v>7</v>
      </c>
      <c r="AZ58" s="129">
        <v>2</v>
      </c>
      <c r="BA58" s="129">
        <f>IF(AZ58=1,G58,0)</f>
        <v>0</v>
      </c>
      <c r="BB58" s="129">
        <f>IF(AZ58=2,G58,0)</f>
        <v>0</v>
      </c>
      <c r="BC58" s="129">
        <f>IF(AZ58=3,G58,0)</f>
        <v>0</v>
      </c>
      <c r="BD58" s="129">
        <f>IF(AZ58=4,G58,0)</f>
        <v>0</v>
      </c>
      <c r="BE58" s="129">
        <f>IF(AZ58=5,G58,0)</f>
        <v>0</v>
      </c>
      <c r="CZ58" s="129">
        <v>0</v>
      </c>
    </row>
    <row r="59" spans="1:57" ht="12.75">
      <c r="A59" s="158"/>
      <c r="B59" s="159" t="s">
        <v>68</v>
      </c>
      <c r="C59" s="160" t="str">
        <f>CONCATENATE(B57," ",C57)</f>
        <v>784 Malby</v>
      </c>
      <c r="D59" s="158"/>
      <c r="E59" s="161"/>
      <c r="F59" s="161"/>
      <c r="G59" s="162">
        <f>SUM(G57:G58)</f>
        <v>0</v>
      </c>
      <c r="O59" s="151">
        <v>4</v>
      </c>
      <c r="BA59" s="163">
        <f>SUM(BA57:BA58)</f>
        <v>0</v>
      </c>
      <c r="BB59" s="163">
        <f>SUM(BB57:BB58)</f>
        <v>0</v>
      </c>
      <c r="BC59" s="163">
        <f>SUM(BC57:BC58)</f>
        <v>0</v>
      </c>
      <c r="BD59" s="163">
        <f>SUM(BD57:BD58)</f>
        <v>0</v>
      </c>
      <c r="BE59" s="163">
        <f>SUM(BE57:BE58)</f>
        <v>0</v>
      </c>
    </row>
    <row r="60" ht="12.75">
      <c r="E60" s="129"/>
    </row>
    <row r="61" ht="12.75">
      <c r="E61" s="129"/>
    </row>
    <row r="62" ht="12.75">
      <c r="E62" s="129"/>
    </row>
    <row r="63" ht="12.75">
      <c r="E63" s="129"/>
    </row>
    <row r="64" ht="12.75">
      <c r="E64" s="129"/>
    </row>
    <row r="65" ht="12.75">
      <c r="E65" s="129"/>
    </row>
    <row r="66" ht="12.75">
      <c r="E66" s="129"/>
    </row>
    <row r="67" ht="12.75">
      <c r="E67" s="129"/>
    </row>
    <row r="68" ht="12.75">
      <c r="E68" s="129"/>
    </row>
    <row r="69" ht="12.75">
      <c r="E69" s="129"/>
    </row>
    <row r="70" ht="12.75">
      <c r="E70" s="129"/>
    </row>
    <row r="71" ht="12.75">
      <c r="E71" s="129"/>
    </row>
    <row r="72" ht="12.75">
      <c r="E72" s="129"/>
    </row>
    <row r="73" ht="12.75">
      <c r="E73" s="129"/>
    </row>
    <row r="74" ht="12.75">
      <c r="E74" s="129"/>
    </row>
    <row r="75" ht="12.75">
      <c r="E75" s="129"/>
    </row>
    <row r="76" ht="12.75">
      <c r="E76" s="129"/>
    </row>
    <row r="77" ht="12.75">
      <c r="E77" s="129"/>
    </row>
    <row r="78" ht="12.75">
      <c r="E78" s="129"/>
    </row>
    <row r="79" ht="12.75">
      <c r="E79" s="129"/>
    </row>
    <row r="80" ht="12.75">
      <c r="E80" s="129"/>
    </row>
    <row r="81" ht="12.75">
      <c r="E81" s="129"/>
    </row>
    <row r="82" ht="12.75">
      <c r="E82" s="129"/>
    </row>
    <row r="83" spans="1:7" ht="12.75">
      <c r="A83" s="164"/>
      <c r="B83" s="164"/>
      <c r="C83" s="164"/>
      <c r="D83" s="164"/>
      <c r="E83" s="164"/>
      <c r="F83" s="164"/>
      <c r="G83" s="164"/>
    </row>
    <row r="84" spans="1:7" ht="12.75">
      <c r="A84" s="164"/>
      <c r="B84" s="164"/>
      <c r="C84" s="164"/>
      <c r="D84" s="164"/>
      <c r="E84" s="164"/>
      <c r="F84" s="164"/>
      <c r="G84" s="164"/>
    </row>
    <row r="85" spans="1:7" ht="12.75">
      <c r="A85" s="164"/>
      <c r="B85" s="164"/>
      <c r="C85" s="164"/>
      <c r="D85" s="164"/>
      <c r="E85" s="164"/>
      <c r="F85" s="164"/>
      <c r="G85" s="164"/>
    </row>
    <row r="86" spans="1:7" ht="12.75">
      <c r="A86" s="164"/>
      <c r="B86" s="164"/>
      <c r="C86" s="164"/>
      <c r="D86" s="164"/>
      <c r="E86" s="164"/>
      <c r="F86" s="164"/>
      <c r="G86" s="164"/>
    </row>
    <row r="87" ht="12.75">
      <c r="E87" s="129"/>
    </row>
    <row r="88" ht="12.75">
      <c r="E88" s="129"/>
    </row>
    <row r="89" ht="12.75">
      <c r="E89" s="129"/>
    </row>
    <row r="90" ht="12.75">
      <c r="E90" s="129"/>
    </row>
    <row r="91" ht="12.75">
      <c r="E91" s="129"/>
    </row>
    <row r="92" ht="12.75">
      <c r="E92" s="129"/>
    </row>
    <row r="93" ht="12.75">
      <c r="E93" s="129"/>
    </row>
    <row r="94" ht="12.75">
      <c r="E94" s="129"/>
    </row>
    <row r="95" ht="12.75">
      <c r="E95" s="129"/>
    </row>
    <row r="96" ht="12.75">
      <c r="E96" s="129"/>
    </row>
    <row r="97" ht="12.75">
      <c r="E97" s="129"/>
    </row>
    <row r="98" ht="12.75">
      <c r="E98" s="129"/>
    </row>
    <row r="99" ht="12.75">
      <c r="E99" s="129"/>
    </row>
    <row r="100" ht="12.75">
      <c r="E100" s="129"/>
    </row>
    <row r="101" ht="12.75">
      <c r="E101" s="129"/>
    </row>
    <row r="102" ht="12.75">
      <c r="E102" s="129"/>
    </row>
    <row r="103" ht="12.75">
      <c r="E103" s="129"/>
    </row>
    <row r="104" ht="12.75">
      <c r="E104" s="129"/>
    </row>
    <row r="105" ht="12.75">
      <c r="E105" s="129"/>
    </row>
    <row r="106" ht="12.75">
      <c r="E106" s="129"/>
    </row>
    <row r="107" ht="12.75">
      <c r="E107" s="129"/>
    </row>
    <row r="108" ht="12.75">
      <c r="E108" s="129"/>
    </row>
    <row r="109" ht="12.75">
      <c r="E109" s="129"/>
    </row>
    <row r="110" ht="12.75">
      <c r="E110" s="129"/>
    </row>
    <row r="111" ht="12.75">
      <c r="E111" s="129"/>
    </row>
    <row r="112" ht="12.75">
      <c r="E112" s="129"/>
    </row>
    <row r="113" ht="12.75">
      <c r="E113" s="129"/>
    </row>
    <row r="114" ht="12.75">
      <c r="E114" s="129"/>
    </row>
    <row r="115" ht="12.75">
      <c r="E115" s="129"/>
    </row>
    <row r="116" ht="12.75">
      <c r="E116" s="129"/>
    </row>
    <row r="117" ht="12.75">
      <c r="E117" s="129"/>
    </row>
    <row r="118" spans="1:2" ht="12.75">
      <c r="A118" s="165"/>
      <c r="B118" s="165"/>
    </row>
    <row r="119" spans="1:7" ht="12.75">
      <c r="A119" s="164"/>
      <c r="B119" s="164"/>
      <c r="C119" s="166"/>
      <c r="D119" s="166"/>
      <c r="E119" s="167"/>
      <c r="F119" s="166"/>
      <c r="G119" s="168"/>
    </row>
    <row r="120" spans="1:7" ht="12.75">
      <c r="A120" s="169"/>
      <c r="B120" s="169"/>
      <c r="C120" s="164"/>
      <c r="D120" s="164"/>
      <c r="E120" s="170"/>
      <c r="F120" s="164"/>
      <c r="G120" s="164"/>
    </row>
    <row r="121" spans="1:7" ht="12.75">
      <c r="A121" s="164"/>
      <c r="B121" s="164"/>
      <c r="C121" s="164"/>
      <c r="D121" s="164"/>
      <c r="E121" s="170"/>
      <c r="F121" s="164"/>
      <c r="G121" s="164"/>
    </row>
    <row r="122" spans="1:7" ht="12.75">
      <c r="A122" s="164"/>
      <c r="B122" s="164"/>
      <c r="C122" s="164"/>
      <c r="D122" s="164"/>
      <c r="E122" s="170"/>
      <c r="F122" s="164"/>
      <c r="G122" s="164"/>
    </row>
    <row r="123" spans="1:7" ht="12.75">
      <c r="A123" s="164"/>
      <c r="B123" s="164"/>
      <c r="C123" s="164"/>
      <c r="D123" s="164"/>
      <c r="E123" s="170"/>
      <c r="F123" s="164"/>
      <c r="G123" s="164"/>
    </row>
    <row r="124" spans="1:7" ht="12.75">
      <c r="A124" s="164"/>
      <c r="B124" s="164"/>
      <c r="C124" s="164"/>
      <c r="D124" s="164"/>
      <c r="E124" s="170"/>
      <c r="F124" s="164"/>
      <c r="G124" s="164"/>
    </row>
    <row r="125" spans="1:7" ht="12.75">
      <c r="A125" s="164"/>
      <c r="B125" s="164"/>
      <c r="C125" s="164"/>
      <c r="D125" s="164"/>
      <c r="E125" s="170"/>
      <c r="F125" s="164"/>
      <c r="G125" s="164"/>
    </row>
    <row r="126" spans="1:7" ht="12.75">
      <c r="A126" s="164"/>
      <c r="B126" s="164"/>
      <c r="C126" s="164"/>
      <c r="D126" s="164"/>
      <c r="E126" s="170"/>
      <c r="F126" s="164"/>
      <c r="G126" s="164"/>
    </row>
    <row r="127" spans="1:7" ht="12.75">
      <c r="A127" s="164"/>
      <c r="B127" s="164"/>
      <c r="C127" s="164"/>
      <c r="D127" s="164"/>
      <c r="E127" s="170"/>
      <c r="F127" s="164"/>
      <c r="G127" s="164"/>
    </row>
    <row r="128" spans="1:7" ht="12.75">
      <c r="A128" s="164"/>
      <c r="B128" s="164"/>
      <c r="C128" s="164"/>
      <c r="D128" s="164"/>
      <c r="E128" s="170"/>
      <c r="F128" s="164"/>
      <c r="G128" s="164"/>
    </row>
    <row r="129" spans="1:7" ht="12.75">
      <c r="A129" s="164"/>
      <c r="B129" s="164"/>
      <c r="C129" s="164"/>
      <c r="D129" s="164"/>
      <c r="E129" s="170"/>
      <c r="F129" s="164"/>
      <c r="G129" s="164"/>
    </row>
    <row r="130" spans="1:7" ht="12.75">
      <c r="A130" s="164"/>
      <c r="B130" s="164"/>
      <c r="C130" s="164"/>
      <c r="D130" s="164"/>
      <c r="E130" s="170"/>
      <c r="F130" s="164"/>
      <c r="G130" s="164"/>
    </row>
    <row r="131" spans="1:7" ht="12.75">
      <c r="A131" s="164"/>
      <c r="B131" s="164"/>
      <c r="C131" s="164"/>
      <c r="D131" s="164"/>
      <c r="E131" s="170"/>
      <c r="F131" s="164"/>
      <c r="G131" s="164"/>
    </row>
    <row r="132" spans="1:7" ht="12.75">
      <c r="A132" s="164"/>
      <c r="B132" s="164"/>
      <c r="C132" s="164"/>
      <c r="D132" s="164"/>
      <c r="E132" s="170"/>
      <c r="F132" s="164"/>
      <c r="G132" s="164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bohumil.kucera</dc:creator>
  <cp:keywords/>
  <dc:description/>
  <cp:lastModifiedBy>Pohanová</cp:lastModifiedBy>
  <dcterms:created xsi:type="dcterms:W3CDTF">2011-05-31T13:45:28Z</dcterms:created>
  <dcterms:modified xsi:type="dcterms:W3CDTF">2011-10-17T08:10:55Z</dcterms:modified>
  <cp:category/>
  <cp:version/>
  <cp:contentType/>
  <cp:contentStatus/>
</cp:coreProperties>
</file>